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xr:revisionPtr revIDLastSave="0" documentId="8_{78C67966-8788-5C43-A0A4-5F42E8C86B09}" xr6:coauthVersionLast="47" xr6:coauthVersionMax="47" xr10:uidLastSave="{00000000-0000-0000-0000-000000000000}"/>
  <bookViews>
    <workbookView xWindow="0" yWindow="600" windowWidth="29040" windowHeight="17640" tabRatio="815" activeTab="3" xr2:uid="{00000000-000D-0000-FFFF-FFFF00000000}"/>
  </bookViews>
  <sheets>
    <sheet name="Introduction" sheetId="1" r:id="rId1"/>
    <sheet name="START HERE" sheetId="2" r:id="rId2"/>
    <sheet name="Organization" sheetId="3" r:id="rId3"/>
    <sheet name="Product" sheetId="4" r:id="rId4"/>
    <sheet name="Infrastructure" sheetId="5" r:id="rId5"/>
    <sheet name="IT Accessibility" sheetId="6" r:id="rId6"/>
    <sheet name="Case-Specific" sheetId="7" r:id="rId7"/>
    <sheet name="AI" sheetId="8" r:id="rId8"/>
    <sheet name="Privacy" sheetId="9" r:id="rId9"/>
    <sheet name="Questions" sheetId="10" state="hidden" r:id="rId10"/>
    <sheet name="Auto Responses" sheetId="11" state="hidden" r:id="rId11"/>
    <sheet name="(backend scoring)" sheetId="12" state="hidden" r:id="rId12"/>
  </sheets>
  <externalReferences>
    <externalReference r:id="rId13"/>
  </externalReferences>
  <definedNames>
    <definedName name="_xlnm._FilterDatabase" localSheetId="11" hidden="1">'(backend scoring)'!$A$2:$V$333</definedName>
    <definedName name="dr">#REF!</definedName>
    <definedName name="drpt">#REF!</definedName>
    <definedName name="network">V+[1]Values!$A$15:$A$19</definedName>
    <definedName name="sharedassessments">#REF!</definedName>
    <definedName name="sharedassessmentslisting">#REF!</definedName>
    <definedName name="uptime">#REF!</definedName>
    <definedName name="yes">#REF!</definedName>
    <definedName name="yesna">#REF!</definedName>
  </definedNames>
  <calcPr fullCalcOnLoad="1"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3" i="12" l="1"/>
  <c r="K333" i="12" s="1"/>
  <c r="H333" i="12"/>
  <c r="G333" i="12"/>
  <c r="E333" i="12"/>
  <c r="B333" i="12"/>
  <c r="A333" i="12"/>
  <c r="J333" i="12" s="1"/>
  <c r="N333" i="12" s="1"/>
  <c r="T333" i="12" s="1"/>
  <c r="V333" i="12" s="1"/>
  <c r="A332" i="12"/>
  <c r="K331" i="12"/>
  <c r="I331" i="12"/>
  <c r="F331" i="12"/>
  <c r="E331" i="12"/>
  <c r="D331" i="12"/>
  <c r="A331" i="12"/>
  <c r="M331" i="12" s="1"/>
  <c r="Q331" i="12" s="1"/>
  <c r="S331" i="12" s="1"/>
  <c r="M330" i="12"/>
  <c r="Q330" i="12" s="1"/>
  <c r="S330" i="12" s="1"/>
  <c r="D330" i="12"/>
  <c r="C330" i="12"/>
  <c r="A330" i="12"/>
  <c r="H330" i="12" s="1"/>
  <c r="M329" i="12"/>
  <c r="Q329" i="12" s="1"/>
  <c r="S329" i="12" s="1"/>
  <c r="J329" i="12"/>
  <c r="N329" i="12" s="1"/>
  <c r="T329" i="12" s="1"/>
  <c r="V329" i="12" s="1"/>
  <c r="I329" i="12"/>
  <c r="K329" i="12" s="1"/>
  <c r="H329" i="12"/>
  <c r="G329" i="12"/>
  <c r="F329" i="12"/>
  <c r="E329" i="12"/>
  <c r="C329" i="12"/>
  <c r="A329" i="12"/>
  <c r="B329" i="12" s="1"/>
  <c r="M328" i="12"/>
  <c r="Q328" i="12" s="1"/>
  <c r="S328" i="12" s="1"/>
  <c r="H328" i="12"/>
  <c r="C328" i="12"/>
  <c r="B328" i="12"/>
  <c r="A328" i="12"/>
  <c r="Q327" i="12"/>
  <c r="S327" i="12" s="1"/>
  <c r="M327" i="12"/>
  <c r="D327" i="12"/>
  <c r="C327" i="12"/>
  <c r="A327" i="12"/>
  <c r="S326" i="12"/>
  <c r="M326" i="12"/>
  <c r="Q326" i="12" s="1"/>
  <c r="G326" i="12"/>
  <c r="F326" i="12"/>
  <c r="A326" i="12"/>
  <c r="Q325" i="12"/>
  <c r="S325" i="12" s="1"/>
  <c r="M325" i="12"/>
  <c r="I325" i="12"/>
  <c r="K325" i="12" s="1"/>
  <c r="H325" i="12"/>
  <c r="G325" i="12"/>
  <c r="F325" i="12"/>
  <c r="E325" i="12"/>
  <c r="D325" i="12"/>
  <c r="C325" i="12"/>
  <c r="A325" i="12"/>
  <c r="G324" i="12"/>
  <c r="A324" i="12"/>
  <c r="I323" i="12"/>
  <c r="K323" i="12" s="1"/>
  <c r="G323" i="12"/>
  <c r="E323" i="12"/>
  <c r="C323" i="12"/>
  <c r="A323" i="12"/>
  <c r="M323" i="12" s="1"/>
  <c r="Q323" i="12" s="1"/>
  <c r="S323" i="12" s="1"/>
  <c r="M322" i="12"/>
  <c r="Q322" i="12" s="1"/>
  <c r="S322" i="12" s="1"/>
  <c r="J322" i="12"/>
  <c r="N322" i="12" s="1"/>
  <c r="T322" i="12" s="1"/>
  <c r="V322" i="12" s="1"/>
  <c r="I322" i="12"/>
  <c r="K322" i="12" s="1"/>
  <c r="G322" i="12"/>
  <c r="E322" i="12"/>
  <c r="C322" i="12"/>
  <c r="B322" i="12"/>
  <c r="A322" i="12"/>
  <c r="C321" i="12"/>
  <c r="A321" i="12"/>
  <c r="S320" i="12"/>
  <c r="Q320" i="12"/>
  <c r="M320" i="12"/>
  <c r="I320" i="12"/>
  <c r="K320" i="12" s="1"/>
  <c r="H320" i="12"/>
  <c r="G320" i="12"/>
  <c r="F320" i="12"/>
  <c r="E320" i="12"/>
  <c r="D320" i="12"/>
  <c r="C320" i="12"/>
  <c r="A320" i="12"/>
  <c r="A319" i="12"/>
  <c r="I318" i="12"/>
  <c r="K318" i="12" s="1"/>
  <c r="H318" i="12"/>
  <c r="G318" i="12"/>
  <c r="C318" i="12"/>
  <c r="A318" i="12"/>
  <c r="M318" i="12" s="1"/>
  <c r="Q318" i="12" s="1"/>
  <c r="S318" i="12" s="1"/>
  <c r="M317" i="12"/>
  <c r="Q317" i="12" s="1"/>
  <c r="S317" i="12" s="1"/>
  <c r="J317" i="12"/>
  <c r="N317" i="12" s="1"/>
  <c r="T317" i="12" s="1"/>
  <c r="V317" i="12" s="1"/>
  <c r="I317" i="12"/>
  <c r="K317" i="12" s="1"/>
  <c r="G317" i="12"/>
  <c r="A317" i="12"/>
  <c r="Q316" i="12"/>
  <c r="S316" i="12" s="1"/>
  <c r="F316" i="12"/>
  <c r="D316" i="12"/>
  <c r="C316" i="12"/>
  <c r="B316" i="12"/>
  <c r="A316" i="12"/>
  <c r="M316" i="12" s="1"/>
  <c r="A315" i="12"/>
  <c r="I314" i="12"/>
  <c r="K314" i="12" s="1"/>
  <c r="H314" i="12"/>
  <c r="G314" i="12"/>
  <c r="F314" i="12"/>
  <c r="E314" i="12"/>
  <c r="D314" i="12"/>
  <c r="C314" i="12"/>
  <c r="A314" i="12"/>
  <c r="A313" i="12"/>
  <c r="M312" i="12"/>
  <c r="Q312" i="12" s="1"/>
  <c r="S312" i="12" s="1"/>
  <c r="L312" i="12"/>
  <c r="I312" i="12"/>
  <c r="K312" i="12" s="1"/>
  <c r="H312" i="12"/>
  <c r="E312" i="12"/>
  <c r="D312" i="12"/>
  <c r="C312" i="12"/>
  <c r="A312" i="12"/>
  <c r="E311" i="12"/>
  <c r="C311" i="12"/>
  <c r="B311" i="12"/>
  <c r="A311" i="12"/>
  <c r="G310" i="12"/>
  <c r="A310" i="12"/>
  <c r="Q309" i="12"/>
  <c r="S309" i="12" s="1"/>
  <c r="H309" i="12"/>
  <c r="G309" i="12"/>
  <c r="F309" i="12"/>
  <c r="E309" i="12"/>
  <c r="D309" i="12"/>
  <c r="C309" i="12"/>
  <c r="A309" i="12"/>
  <c r="M309" i="12" s="1"/>
  <c r="A308" i="12"/>
  <c r="S307" i="12"/>
  <c r="Q307" i="12"/>
  <c r="M307" i="12"/>
  <c r="J307" i="12"/>
  <c r="N307" i="12" s="1"/>
  <c r="T307" i="12" s="1"/>
  <c r="V307" i="12" s="1"/>
  <c r="H307" i="12"/>
  <c r="G307" i="12"/>
  <c r="D307" i="12"/>
  <c r="C307" i="12"/>
  <c r="A307" i="12"/>
  <c r="M306" i="12"/>
  <c r="Q306" i="12" s="1"/>
  <c r="S306" i="12" s="1"/>
  <c r="F306" i="12"/>
  <c r="E306" i="12"/>
  <c r="D306" i="12"/>
  <c r="A306" i="12"/>
  <c r="I305" i="12"/>
  <c r="K305" i="12" s="1"/>
  <c r="G305" i="12"/>
  <c r="F305" i="12"/>
  <c r="E305" i="12"/>
  <c r="D305" i="12"/>
  <c r="C305" i="12"/>
  <c r="B305" i="12"/>
  <c r="A305" i="12"/>
  <c r="Q304" i="12"/>
  <c r="S304" i="12" s="1"/>
  <c r="M304" i="12"/>
  <c r="I304" i="12"/>
  <c r="K304" i="12" s="1"/>
  <c r="G304" i="12"/>
  <c r="F304" i="12"/>
  <c r="E304" i="12"/>
  <c r="D304" i="12"/>
  <c r="C304" i="12"/>
  <c r="A304" i="12"/>
  <c r="M303" i="12"/>
  <c r="Q303" i="12" s="1"/>
  <c r="S303" i="12" s="1"/>
  <c r="L303" i="12"/>
  <c r="E303" i="12"/>
  <c r="O303" i="12" s="1"/>
  <c r="P303" i="12" s="1"/>
  <c r="C303" i="12"/>
  <c r="B303" i="12"/>
  <c r="A303" i="12"/>
  <c r="M302" i="12"/>
  <c r="Q302" i="12" s="1"/>
  <c r="S302" i="12" s="1"/>
  <c r="K302" i="12"/>
  <c r="J302" i="12"/>
  <c r="N302" i="12" s="1"/>
  <c r="T302" i="12" s="1"/>
  <c r="V302" i="12" s="1"/>
  <c r="I302" i="12"/>
  <c r="G302" i="12"/>
  <c r="E302" i="12"/>
  <c r="A302" i="12"/>
  <c r="M301" i="12"/>
  <c r="Q301" i="12" s="1"/>
  <c r="S301" i="12" s="1"/>
  <c r="I301" i="12"/>
  <c r="K301" i="12" s="1"/>
  <c r="A301" i="12"/>
  <c r="M300" i="12"/>
  <c r="Q300" i="12" s="1"/>
  <c r="S300" i="12" s="1"/>
  <c r="B300" i="12"/>
  <c r="A300" i="12"/>
  <c r="T299" i="12"/>
  <c r="V299" i="12" s="1"/>
  <c r="Q299" i="12"/>
  <c r="S299" i="12" s="1"/>
  <c r="M299" i="12"/>
  <c r="J299" i="12"/>
  <c r="N299" i="12" s="1"/>
  <c r="H299" i="12"/>
  <c r="F299" i="12"/>
  <c r="E299" i="12"/>
  <c r="D299" i="12"/>
  <c r="C299" i="12"/>
  <c r="A299" i="12"/>
  <c r="E298" i="12"/>
  <c r="B298" i="12"/>
  <c r="A298" i="12"/>
  <c r="K297" i="12"/>
  <c r="J297" i="12"/>
  <c r="N297" i="12" s="1"/>
  <c r="T297" i="12" s="1"/>
  <c r="V297" i="12" s="1"/>
  <c r="I297" i="12"/>
  <c r="H297" i="12"/>
  <c r="E297" i="12"/>
  <c r="A297" i="12"/>
  <c r="M297" i="12" s="1"/>
  <c r="Q297" i="12" s="1"/>
  <c r="S297" i="12" s="1"/>
  <c r="O296" i="12"/>
  <c r="J296" i="12"/>
  <c r="N296" i="12" s="1"/>
  <c r="T296" i="12" s="1"/>
  <c r="V296" i="12" s="1"/>
  <c r="I296" i="12"/>
  <c r="K296" i="12" s="1"/>
  <c r="G296" i="12"/>
  <c r="E296" i="12"/>
  <c r="D296" i="12"/>
  <c r="C296" i="12"/>
  <c r="B296" i="12"/>
  <c r="A296" i="12"/>
  <c r="D295" i="12"/>
  <c r="B295" i="12"/>
  <c r="A295" i="12"/>
  <c r="N294" i="12"/>
  <c r="T294" i="12" s="1"/>
  <c r="V294" i="12" s="1"/>
  <c r="M294" i="12"/>
  <c r="Q294" i="12" s="1"/>
  <c r="S294" i="12" s="1"/>
  <c r="J294" i="12"/>
  <c r="H294" i="12"/>
  <c r="G294" i="12"/>
  <c r="D294" i="12"/>
  <c r="C294" i="12"/>
  <c r="A294" i="12"/>
  <c r="S293" i="12"/>
  <c r="Q293" i="12"/>
  <c r="O293" i="12"/>
  <c r="N293" i="12"/>
  <c r="T293" i="12" s="1"/>
  <c r="V293" i="12" s="1"/>
  <c r="M293" i="12"/>
  <c r="J293" i="12"/>
  <c r="I293" i="12"/>
  <c r="K293" i="12" s="1"/>
  <c r="H293" i="12"/>
  <c r="L293" i="12" s="1"/>
  <c r="G293" i="12"/>
  <c r="F293" i="12"/>
  <c r="E293" i="12"/>
  <c r="D293" i="12"/>
  <c r="C293" i="12"/>
  <c r="B293" i="12"/>
  <c r="A293" i="12"/>
  <c r="J292" i="12"/>
  <c r="N292" i="12" s="1"/>
  <c r="T292" i="12" s="1"/>
  <c r="V292" i="12" s="1"/>
  <c r="E292" i="12"/>
  <c r="A292" i="12"/>
  <c r="J291" i="12"/>
  <c r="N291" i="12" s="1"/>
  <c r="T291" i="12" s="1"/>
  <c r="V291" i="12" s="1"/>
  <c r="I291" i="12"/>
  <c r="K291" i="12" s="1"/>
  <c r="H291" i="12"/>
  <c r="G291" i="12"/>
  <c r="F291" i="12"/>
  <c r="D291" i="12"/>
  <c r="L291" i="12" s="1"/>
  <c r="C291" i="12"/>
  <c r="B291" i="12"/>
  <c r="A291" i="12"/>
  <c r="E291" i="12" s="1"/>
  <c r="A290" i="12"/>
  <c r="H289" i="12"/>
  <c r="F289" i="12"/>
  <c r="A289" i="12"/>
  <c r="S288" i="12"/>
  <c r="M288" i="12"/>
  <c r="Q288" i="12" s="1"/>
  <c r="H288" i="12"/>
  <c r="G288" i="12"/>
  <c r="F288" i="12"/>
  <c r="D288" i="12"/>
  <c r="C288" i="12"/>
  <c r="B288" i="12"/>
  <c r="A288" i="12"/>
  <c r="I288" i="12" s="1"/>
  <c r="K288" i="12" s="1"/>
  <c r="A287" i="12"/>
  <c r="A286" i="12"/>
  <c r="T285" i="12"/>
  <c r="V285" i="12" s="1"/>
  <c r="J285" i="12"/>
  <c r="N285" i="12" s="1"/>
  <c r="I285" i="12"/>
  <c r="K285" i="12" s="1"/>
  <c r="H285" i="12"/>
  <c r="G285" i="12"/>
  <c r="E285" i="12"/>
  <c r="C285" i="12"/>
  <c r="A285" i="12"/>
  <c r="J284" i="12"/>
  <c r="N284" i="12" s="1"/>
  <c r="T284" i="12" s="1"/>
  <c r="V284" i="12" s="1"/>
  <c r="I284" i="12"/>
  <c r="K284" i="12" s="1"/>
  <c r="G284" i="12"/>
  <c r="F284" i="12"/>
  <c r="E284" i="12"/>
  <c r="C284" i="12"/>
  <c r="A284" i="12"/>
  <c r="M283" i="12"/>
  <c r="Q283" i="12" s="1"/>
  <c r="S283" i="12" s="1"/>
  <c r="G283" i="12"/>
  <c r="A283" i="12"/>
  <c r="M282" i="12"/>
  <c r="Q282" i="12" s="1"/>
  <c r="S282" i="12" s="1"/>
  <c r="A282" i="12"/>
  <c r="M281" i="12"/>
  <c r="Q281" i="12" s="1"/>
  <c r="S281" i="12" s="1"/>
  <c r="A281" i="12"/>
  <c r="T280" i="12"/>
  <c r="V280" i="12" s="1"/>
  <c r="K280" i="12"/>
  <c r="J280" i="12"/>
  <c r="N280" i="12" s="1"/>
  <c r="I280" i="12"/>
  <c r="H280" i="12"/>
  <c r="G280" i="12"/>
  <c r="E280" i="12"/>
  <c r="D280" i="12"/>
  <c r="B280" i="12"/>
  <c r="A280" i="12"/>
  <c r="S279" i="12"/>
  <c r="Q279" i="12"/>
  <c r="M279" i="12"/>
  <c r="J279" i="12"/>
  <c r="N279" i="12" s="1"/>
  <c r="T279" i="12" s="1"/>
  <c r="V279" i="12" s="1"/>
  <c r="I279" i="12"/>
  <c r="K279" i="12" s="1"/>
  <c r="H279" i="12"/>
  <c r="G279" i="12"/>
  <c r="F279" i="12"/>
  <c r="D279" i="12"/>
  <c r="C279" i="12"/>
  <c r="B279" i="12"/>
  <c r="A279" i="12"/>
  <c r="E279" i="12" s="1"/>
  <c r="T278" i="12"/>
  <c r="V278" i="12" s="1"/>
  <c r="S278" i="12"/>
  <c r="M278" i="12"/>
  <c r="Q278" i="12" s="1"/>
  <c r="J278" i="12"/>
  <c r="N278" i="12" s="1"/>
  <c r="I278" i="12"/>
  <c r="K278" i="12" s="1"/>
  <c r="H278" i="12"/>
  <c r="F278" i="12"/>
  <c r="E278" i="12"/>
  <c r="D278" i="12"/>
  <c r="C278" i="12"/>
  <c r="B278" i="12"/>
  <c r="A278" i="12"/>
  <c r="G278" i="12" s="1"/>
  <c r="Q277" i="12"/>
  <c r="S277" i="12" s="1"/>
  <c r="O277" i="12"/>
  <c r="N277" i="12"/>
  <c r="T277" i="12" s="1"/>
  <c r="V277" i="12" s="1"/>
  <c r="M277" i="12"/>
  <c r="J277" i="12"/>
  <c r="H277" i="12"/>
  <c r="G277" i="12"/>
  <c r="F277" i="12"/>
  <c r="E277" i="12"/>
  <c r="D277" i="12"/>
  <c r="C277" i="12"/>
  <c r="B277" i="12"/>
  <c r="A277" i="12"/>
  <c r="I277" i="12" s="1"/>
  <c r="K277" i="12" s="1"/>
  <c r="S276" i="12"/>
  <c r="Q276" i="12"/>
  <c r="N276" i="12"/>
  <c r="T276" i="12" s="1"/>
  <c r="V276" i="12" s="1"/>
  <c r="M276" i="12"/>
  <c r="J276" i="12"/>
  <c r="I276" i="12"/>
  <c r="K276" i="12" s="1"/>
  <c r="H276" i="12"/>
  <c r="G276" i="12"/>
  <c r="F276" i="12"/>
  <c r="E276" i="12"/>
  <c r="L276" i="12" s="1"/>
  <c r="D276" i="12"/>
  <c r="C276" i="12"/>
  <c r="B276" i="12"/>
  <c r="A276" i="12"/>
  <c r="T275" i="12"/>
  <c r="V275" i="12" s="1"/>
  <c r="J275" i="12"/>
  <c r="N275" i="12" s="1"/>
  <c r="I275" i="12"/>
  <c r="K275" i="12" s="1"/>
  <c r="H275" i="12"/>
  <c r="G275" i="12"/>
  <c r="F275" i="12"/>
  <c r="E275" i="12"/>
  <c r="D275" i="12"/>
  <c r="B275" i="12"/>
  <c r="A275" i="12"/>
  <c r="Q274" i="12"/>
  <c r="S274" i="12" s="1"/>
  <c r="N274" i="12"/>
  <c r="T274" i="12" s="1"/>
  <c r="V274" i="12" s="1"/>
  <c r="M274" i="12"/>
  <c r="J274" i="12"/>
  <c r="I274" i="12"/>
  <c r="K274" i="12" s="1"/>
  <c r="H274" i="12"/>
  <c r="G274" i="12"/>
  <c r="F274" i="12"/>
  <c r="D274" i="12"/>
  <c r="C274" i="12"/>
  <c r="B274" i="12"/>
  <c r="A274" i="12"/>
  <c r="E274" i="12" s="1"/>
  <c r="S273" i="12"/>
  <c r="M273" i="12"/>
  <c r="Q273" i="12" s="1"/>
  <c r="J273" i="12"/>
  <c r="N273" i="12" s="1"/>
  <c r="T273" i="12" s="1"/>
  <c r="V273" i="12" s="1"/>
  <c r="I273" i="12"/>
  <c r="K273" i="12" s="1"/>
  <c r="H273" i="12"/>
  <c r="F273" i="12"/>
  <c r="E273" i="12"/>
  <c r="O273" i="12" s="1"/>
  <c r="D273" i="12"/>
  <c r="C273" i="12"/>
  <c r="B273" i="12"/>
  <c r="A273" i="12"/>
  <c r="G273" i="12" s="1"/>
  <c r="Q272" i="12"/>
  <c r="S272" i="12" s="1"/>
  <c r="O272" i="12"/>
  <c r="M272" i="12"/>
  <c r="J272" i="12"/>
  <c r="N272" i="12" s="1"/>
  <c r="T272" i="12" s="1"/>
  <c r="V272" i="12" s="1"/>
  <c r="H272" i="12"/>
  <c r="G272" i="12"/>
  <c r="F272" i="12"/>
  <c r="E272" i="12"/>
  <c r="D272" i="12"/>
  <c r="C272" i="12"/>
  <c r="B272" i="12"/>
  <c r="A272" i="12"/>
  <c r="I272" i="12" s="1"/>
  <c r="K272" i="12" s="1"/>
  <c r="Q271" i="12"/>
  <c r="S271" i="12" s="1"/>
  <c r="N271" i="12"/>
  <c r="T271" i="12" s="1"/>
  <c r="V271" i="12" s="1"/>
  <c r="M271" i="12"/>
  <c r="J271" i="12"/>
  <c r="I271" i="12"/>
  <c r="K271" i="12" s="1"/>
  <c r="H271" i="12"/>
  <c r="G271" i="12"/>
  <c r="F271" i="12"/>
  <c r="E271" i="12"/>
  <c r="D271" i="12"/>
  <c r="C271" i="12"/>
  <c r="B271" i="12"/>
  <c r="A271" i="12"/>
  <c r="O270" i="12"/>
  <c r="J270" i="12"/>
  <c r="N270" i="12" s="1"/>
  <c r="T270" i="12" s="1"/>
  <c r="V270" i="12" s="1"/>
  <c r="I270" i="12"/>
  <c r="K270" i="12" s="1"/>
  <c r="H270" i="12"/>
  <c r="G270" i="12"/>
  <c r="F270" i="12"/>
  <c r="E270" i="12"/>
  <c r="D270" i="12"/>
  <c r="B270" i="12"/>
  <c r="A270" i="12"/>
  <c r="T269" i="12"/>
  <c r="V269" i="12" s="1"/>
  <c r="M269" i="12"/>
  <c r="Q269" i="12" s="1"/>
  <c r="S269" i="12" s="1"/>
  <c r="J269" i="12"/>
  <c r="N269" i="12" s="1"/>
  <c r="I269" i="12"/>
  <c r="K269" i="12" s="1"/>
  <c r="H269" i="12"/>
  <c r="G269" i="12"/>
  <c r="F269" i="12"/>
  <c r="D269" i="12"/>
  <c r="C269" i="12"/>
  <c r="B269" i="12"/>
  <c r="A269" i="12"/>
  <c r="E269" i="12" s="1"/>
  <c r="T268" i="12"/>
  <c r="V268" i="12" s="1"/>
  <c r="S268" i="12"/>
  <c r="N268" i="12"/>
  <c r="M268" i="12"/>
  <c r="Q268" i="12" s="1"/>
  <c r="J268" i="12"/>
  <c r="I268" i="12"/>
  <c r="K268" i="12" s="1"/>
  <c r="H268" i="12"/>
  <c r="F268" i="12"/>
  <c r="E268" i="12"/>
  <c r="D268" i="12"/>
  <c r="C268" i="12"/>
  <c r="B268" i="12"/>
  <c r="A268" i="12"/>
  <c r="G268" i="12" s="1"/>
  <c r="Q267" i="12"/>
  <c r="S267" i="12" s="1"/>
  <c r="O267" i="12"/>
  <c r="N267" i="12"/>
  <c r="T267" i="12" s="1"/>
  <c r="V267" i="12" s="1"/>
  <c r="M267" i="12"/>
  <c r="J267" i="12"/>
  <c r="H267" i="12"/>
  <c r="G267" i="12"/>
  <c r="F267" i="12"/>
  <c r="E267" i="12"/>
  <c r="D267" i="12"/>
  <c r="C267" i="12"/>
  <c r="B267" i="12"/>
  <c r="A267" i="12"/>
  <c r="I267" i="12" s="1"/>
  <c r="K267" i="12" s="1"/>
  <c r="T266" i="12"/>
  <c r="V266" i="12" s="1"/>
  <c r="O266" i="12"/>
  <c r="N266" i="12"/>
  <c r="M266" i="12"/>
  <c r="Q266" i="12" s="1"/>
  <c r="S266" i="12" s="1"/>
  <c r="J266" i="12"/>
  <c r="I266" i="12"/>
  <c r="K266" i="12" s="1"/>
  <c r="H266" i="12"/>
  <c r="G266" i="12"/>
  <c r="F266" i="12"/>
  <c r="E266" i="12"/>
  <c r="D266" i="12"/>
  <c r="C266" i="12"/>
  <c r="B266" i="12"/>
  <c r="A266" i="12"/>
  <c r="J265" i="12"/>
  <c r="N265" i="12" s="1"/>
  <c r="T265" i="12" s="1"/>
  <c r="V265" i="12" s="1"/>
  <c r="I265" i="12"/>
  <c r="K265" i="12" s="1"/>
  <c r="H265" i="12"/>
  <c r="G265" i="12"/>
  <c r="F265" i="12"/>
  <c r="E265" i="12"/>
  <c r="D265" i="12"/>
  <c r="B265" i="12"/>
  <c r="A265" i="12"/>
  <c r="T264" i="12"/>
  <c r="V264" i="12" s="1"/>
  <c r="N264" i="12"/>
  <c r="M264" i="12"/>
  <c r="Q264" i="12" s="1"/>
  <c r="S264" i="12" s="1"/>
  <c r="J264" i="12"/>
  <c r="I264" i="12"/>
  <c r="K264" i="12" s="1"/>
  <c r="H264" i="12"/>
  <c r="G264" i="12"/>
  <c r="F264" i="12"/>
  <c r="D264" i="12"/>
  <c r="C264" i="12"/>
  <c r="B264" i="12"/>
  <c r="A264" i="12"/>
  <c r="E264" i="12" s="1"/>
  <c r="O263" i="12"/>
  <c r="N263" i="12"/>
  <c r="T263" i="12" s="1"/>
  <c r="V263" i="12" s="1"/>
  <c r="M263" i="12"/>
  <c r="Q263" i="12" s="1"/>
  <c r="S263" i="12" s="1"/>
  <c r="J263" i="12"/>
  <c r="I263" i="12"/>
  <c r="K263" i="12" s="1"/>
  <c r="H263" i="12"/>
  <c r="F263" i="12"/>
  <c r="E263" i="12"/>
  <c r="D263" i="12"/>
  <c r="C263" i="12"/>
  <c r="B263" i="12"/>
  <c r="A263" i="12"/>
  <c r="G263" i="12" s="1"/>
  <c r="M262" i="12"/>
  <c r="Q262" i="12" s="1"/>
  <c r="S262" i="12" s="1"/>
  <c r="J262" i="12"/>
  <c r="N262" i="12" s="1"/>
  <c r="T262" i="12" s="1"/>
  <c r="V262" i="12" s="1"/>
  <c r="H262" i="12"/>
  <c r="G262" i="12"/>
  <c r="F262" i="12"/>
  <c r="E262" i="12"/>
  <c r="D262" i="12"/>
  <c r="C262" i="12"/>
  <c r="B262" i="12"/>
  <c r="A262" i="12"/>
  <c r="I262" i="12" s="1"/>
  <c r="K262" i="12" s="1"/>
  <c r="T261" i="12"/>
  <c r="V261" i="12" s="1"/>
  <c r="S261" i="12"/>
  <c r="Q261" i="12"/>
  <c r="P261" i="12"/>
  <c r="O261" i="12"/>
  <c r="N261" i="12"/>
  <c r="M261" i="12"/>
  <c r="J261" i="12"/>
  <c r="I261" i="12"/>
  <c r="K261" i="12" s="1"/>
  <c r="H261" i="12"/>
  <c r="G261" i="12"/>
  <c r="F261" i="12"/>
  <c r="E261" i="12"/>
  <c r="L261" i="12" s="1"/>
  <c r="D261" i="12"/>
  <c r="C261" i="12"/>
  <c r="B261" i="12"/>
  <c r="A261" i="12"/>
  <c r="N260" i="12"/>
  <c r="T260" i="12" s="1"/>
  <c r="V260" i="12" s="1"/>
  <c r="J260" i="12"/>
  <c r="I260" i="12"/>
  <c r="K260" i="12" s="1"/>
  <c r="H260" i="12"/>
  <c r="G260" i="12"/>
  <c r="F260" i="12"/>
  <c r="E260" i="12"/>
  <c r="D260" i="12"/>
  <c r="B260" i="12"/>
  <c r="A260" i="12"/>
  <c r="T259" i="12"/>
  <c r="V259" i="12" s="1"/>
  <c r="M259" i="12"/>
  <c r="Q259" i="12" s="1"/>
  <c r="S259" i="12" s="1"/>
  <c r="J259" i="12"/>
  <c r="N259" i="12" s="1"/>
  <c r="I259" i="12"/>
  <c r="K259" i="12" s="1"/>
  <c r="H259" i="12"/>
  <c r="G259" i="12"/>
  <c r="F259" i="12"/>
  <c r="D259" i="12"/>
  <c r="C259" i="12"/>
  <c r="B259" i="12"/>
  <c r="A259" i="12"/>
  <c r="E259" i="12" s="1"/>
  <c r="M258" i="12"/>
  <c r="Q258" i="12" s="1"/>
  <c r="S258" i="12" s="1"/>
  <c r="J258" i="12"/>
  <c r="N258" i="12" s="1"/>
  <c r="T258" i="12" s="1"/>
  <c r="V258" i="12" s="1"/>
  <c r="I258" i="12"/>
  <c r="K258" i="12" s="1"/>
  <c r="H258" i="12"/>
  <c r="F258" i="12"/>
  <c r="E258" i="12"/>
  <c r="D258" i="12"/>
  <c r="C258" i="12"/>
  <c r="B258" i="12"/>
  <c r="A258" i="12"/>
  <c r="G258" i="12" s="1"/>
  <c r="O257" i="12"/>
  <c r="P257" i="12" s="1"/>
  <c r="N257" i="12"/>
  <c r="T257" i="12" s="1"/>
  <c r="V257" i="12" s="1"/>
  <c r="M257" i="12"/>
  <c r="Q257" i="12" s="1"/>
  <c r="S257" i="12" s="1"/>
  <c r="J257" i="12"/>
  <c r="H257" i="12"/>
  <c r="G257" i="12"/>
  <c r="F257" i="12"/>
  <c r="E257" i="12"/>
  <c r="L257" i="12" s="1"/>
  <c r="D257" i="12"/>
  <c r="C257" i="12"/>
  <c r="B257" i="12"/>
  <c r="A257" i="12"/>
  <c r="I257" i="12" s="1"/>
  <c r="K257" i="12" s="1"/>
  <c r="T256" i="12"/>
  <c r="V256" i="12" s="1"/>
  <c r="Q256" i="12"/>
  <c r="S256" i="12" s="1"/>
  <c r="N256" i="12"/>
  <c r="M256" i="12"/>
  <c r="J256" i="12"/>
  <c r="I256" i="12"/>
  <c r="K256" i="12" s="1"/>
  <c r="H256" i="12"/>
  <c r="G256" i="12"/>
  <c r="F256" i="12"/>
  <c r="E256" i="12"/>
  <c r="D256" i="12"/>
  <c r="C256" i="12"/>
  <c r="B256" i="12"/>
  <c r="A256" i="12"/>
  <c r="J255" i="12"/>
  <c r="O255" i="12" s="1"/>
  <c r="I255" i="12"/>
  <c r="K255" i="12" s="1"/>
  <c r="H255" i="12"/>
  <c r="G255" i="12"/>
  <c r="F255" i="12"/>
  <c r="E255" i="12"/>
  <c r="D255" i="12"/>
  <c r="B255" i="12"/>
  <c r="A255" i="12"/>
  <c r="T254" i="12"/>
  <c r="V254" i="12" s="1"/>
  <c r="S254" i="12"/>
  <c r="Q254" i="12"/>
  <c r="M254" i="12"/>
  <c r="J254" i="12"/>
  <c r="N254" i="12" s="1"/>
  <c r="I254" i="12"/>
  <c r="K254" i="12" s="1"/>
  <c r="H254" i="12"/>
  <c r="G254" i="12"/>
  <c r="F254" i="12"/>
  <c r="D254" i="12"/>
  <c r="C254" i="12"/>
  <c r="B254" i="12"/>
  <c r="A254" i="12"/>
  <c r="E254" i="12" s="1"/>
  <c r="M253" i="12"/>
  <c r="Q253" i="12" s="1"/>
  <c r="S253" i="12" s="1"/>
  <c r="E253" i="12"/>
  <c r="A253" i="12"/>
  <c r="P252" i="12"/>
  <c r="M252" i="12"/>
  <c r="Q252" i="12" s="1"/>
  <c r="S252" i="12" s="1"/>
  <c r="L252" i="12"/>
  <c r="J252" i="12"/>
  <c r="N252" i="12" s="1"/>
  <c r="T252" i="12" s="1"/>
  <c r="V252" i="12" s="1"/>
  <c r="H252" i="12"/>
  <c r="E252" i="12"/>
  <c r="O252" i="12" s="1"/>
  <c r="D252" i="12"/>
  <c r="C252" i="12"/>
  <c r="B252" i="12"/>
  <c r="A252" i="12"/>
  <c r="S251" i="12"/>
  <c r="O251" i="12"/>
  <c r="N251" i="12"/>
  <c r="T251" i="12" s="1"/>
  <c r="V251" i="12" s="1"/>
  <c r="M251" i="12"/>
  <c r="Q251" i="12" s="1"/>
  <c r="J251" i="12"/>
  <c r="I251" i="12"/>
  <c r="K251" i="12" s="1"/>
  <c r="H251" i="12"/>
  <c r="G251" i="12"/>
  <c r="F251" i="12"/>
  <c r="E251" i="12"/>
  <c r="D251" i="12"/>
  <c r="L251" i="12" s="1"/>
  <c r="C251" i="12"/>
  <c r="B251" i="12"/>
  <c r="A251" i="12"/>
  <c r="I250" i="12"/>
  <c r="K250" i="12" s="1"/>
  <c r="A250" i="12"/>
  <c r="C249" i="12"/>
  <c r="A249" i="12"/>
  <c r="M248" i="12"/>
  <c r="Q248" i="12" s="1"/>
  <c r="S248" i="12" s="1"/>
  <c r="J248" i="12"/>
  <c r="N248" i="12" s="1"/>
  <c r="T248" i="12" s="1"/>
  <c r="V248" i="12" s="1"/>
  <c r="I248" i="12"/>
  <c r="K248" i="12" s="1"/>
  <c r="E248" i="12"/>
  <c r="D248" i="12"/>
  <c r="C248" i="12"/>
  <c r="B248" i="12"/>
  <c r="A248" i="12"/>
  <c r="M247" i="12"/>
  <c r="Q247" i="12" s="1"/>
  <c r="S247" i="12" s="1"/>
  <c r="J247" i="12"/>
  <c r="N247" i="12" s="1"/>
  <c r="T247" i="12" s="1"/>
  <c r="V247" i="12" s="1"/>
  <c r="G247" i="12"/>
  <c r="F247" i="12"/>
  <c r="A247" i="12"/>
  <c r="T246" i="12"/>
  <c r="V246" i="12" s="1"/>
  <c r="N246" i="12"/>
  <c r="M246" i="12"/>
  <c r="Q246" i="12" s="1"/>
  <c r="S246" i="12" s="1"/>
  <c r="J246" i="12"/>
  <c r="I246" i="12"/>
  <c r="K246" i="12" s="1"/>
  <c r="H246" i="12"/>
  <c r="G246" i="12"/>
  <c r="F246" i="12"/>
  <c r="E246" i="12"/>
  <c r="L246" i="12" s="1"/>
  <c r="D246" i="12"/>
  <c r="C246" i="12"/>
  <c r="B246" i="12"/>
  <c r="A246" i="12"/>
  <c r="O245" i="12"/>
  <c r="N245" i="12"/>
  <c r="T245" i="12" s="1"/>
  <c r="V245" i="12" s="1"/>
  <c r="J245" i="12"/>
  <c r="G245" i="12"/>
  <c r="E245" i="12"/>
  <c r="A245" i="12"/>
  <c r="F244" i="12"/>
  <c r="A244" i="12"/>
  <c r="T243" i="12"/>
  <c r="V243" i="12" s="1"/>
  <c r="N243" i="12"/>
  <c r="J243" i="12"/>
  <c r="I243" i="12"/>
  <c r="K243" i="12" s="1"/>
  <c r="H243" i="12"/>
  <c r="F243" i="12"/>
  <c r="E243" i="12"/>
  <c r="D243" i="12"/>
  <c r="C243" i="12"/>
  <c r="B243" i="12"/>
  <c r="A243" i="12"/>
  <c r="G243" i="12" s="1"/>
  <c r="A242" i="12"/>
  <c r="T241" i="12"/>
  <c r="V241" i="12" s="1"/>
  <c r="Q241" i="12"/>
  <c r="S241" i="12" s="1"/>
  <c r="N241" i="12"/>
  <c r="M241" i="12"/>
  <c r="L241" i="12"/>
  <c r="J241" i="12"/>
  <c r="I241" i="12"/>
  <c r="K241" i="12" s="1"/>
  <c r="H241" i="12"/>
  <c r="G241" i="12"/>
  <c r="F241" i="12"/>
  <c r="E241" i="12"/>
  <c r="O241" i="12" s="1"/>
  <c r="P241" i="12" s="1"/>
  <c r="D241" i="12"/>
  <c r="C241" i="12"/>
  <c r="B241" i="12"/>
  <c r="A241" i="12"/>
  <c r="L240" i="12"/>
  <c r="P240" i="12" s="1"/>
  <c r="J240" i="12"/>
  <c r="N240" i="12" s="1"/>
  <c r="T240" i="12" s="1"/>
  <c r="V240" i="12" s="1"/>
  <c r="I240" i="12"/>
  <c r="K240" i="12" s="1"/>
  <c r="H240" i="12"/>
  <c r="F240" i="12"/>
  <c r="E240" i="12"/>
  <c r="O240" i="12" s="1"/>
  <c r="D240" i="12"/>
  <c r="B240" i="12"/>
  <c r="A240" i="12"/>
  <c r="B239" i="12"/>
  <c r="A239" i="12"/>
  <c r="I238" i="12"/>
  <c r="K238" i="12" s="1"/>
  <c r="A238" i="12"/>
  <c r="J238" i="12" s="1"/>
  <c r="N238" i="12" s="1"/>
  <c r="T238" i="12" s="1"/>
  <c r="V238" i="12" s="1"/>
  <c r="H237" i="12"/>
  <c r="G237" i="12"/>
  <c r="F237" i="12"/>
  <c r="E237" i="12"/>
  <c r="A237" i="12"/>
  <c r="N236" i="12"/>
  <c r="T236" i="12" s="1"/>
  <c r="V236" i="12" s="1"/>
  <c r="M236" i="12"/>
  <c r="Q236" i="12" s="1"/>
  <c r="S236" i="12" s="1"/>
  <c r="J236" i="12"/>
  <c r="I236" i="12"/>
  <c r="K236" i="12" s="1"/>
  <c r="H236" i="12"/>
  <c r="G236" i="12"/>
  <c r="F236" i="12"/>
  <c r="E236" i="12"/>
  <c r="O236" i="12" s="1"/>
  <c r="D236" i="12"/>
  <c r="C236" i="12"/>
  <c r="B236" i="12"/>
  <c r="A236" i="12"/>
  <c r="N235" i="12"/>
  <c r="T235" i="12" s="1"/>
  <c r="V235" i="12" s="1"/>
  <c r="J235" i="12"/>
  <c r="I235" i="12"/>
  <c r="K235" i="12" s="1"/>
  <c r="G235" i="12"/>
  <c r="F235" i="12"/>
  <c r="A235" i="12"/>
  <c r="A234" i="12"/>
  <c r="D233" i="12"/>
  <c r="A233" i="12"/>
  <c r="J232" i="12"/>
  <c r="N232" i="12" s="1"/>
  <c r="T232" i="12" s="1"/>
  <c r="V232" i="12" s="1"/>
  <c r="H232" i="12"/>
  <c r="G232" i="12"/>
  <c r="F232" i="12"/>
  <c r="E232" i="12"/>
  <c r="D232" i="12"/>
  <c r="C232" i="12"/>
  <c r="B232" i="12"/>
  <c r="A232" i="12"/>
  <c r="I232" i="12" s="1"/>
  <c r="K232" i="12" s="1"/>
  <c r="H231" i="12"/>
  <c r="G231" i="12"/>
  <c r="F231" i="12"/>
  <c r="D231" i="12"/>
  <c r="A231" i="12"/>
  <c r="E231" i="12" s="1"/>
  <c r="M230" i="12"/>
  <c r="Q230" i="12" s="1"/>
  <c r="S230" i="12" s="1"/>
  <c r="J230" i="12"/>
  <c r="N230" i="12" s="1"/>
  <c r="T230" i="12" s="1"/>
  <c r="V230" i="12" s="1"/>
  <c r="C230" i="12"/>
  <c r="A230" i="12"/>
  <c r="H230" i="12" s="1"/>
  <c r="J229" i="12"/>
  <c r="N229" i="12" s="1"/>
  <c r="T229" i="12" s="1"/>
  <c r="V229" i="12" s="1"/>
  <c r="I229" i="12"/>
  <c r="K229" i="12" s="1"/>
  <c r="H229" i="12"/>
  <c r="L229" i="12" s="1"/>
  <c r="E229" i="12"/>
  <c r="D229" i="12"/>
  <c r="C229" i="12"/>
  <c r="A229" i="12"/>
  <c r="M229" i="12" s="1"/>
  <c r="Q229" i="12" s="1"/>
  <c r="S229" i="12" s="1"/>
  <c r="M228" i="12"/>
  <c r="Q228" i="12" s="1"/>
  <c r="S228" i="12" s="1"/>
  <c r="C228" i="12"/>
  <c r="B228" i="12"/>
  <c r="A228" i="12"/>
  <c r="S227" i="12"/>
  <c r="M227" i="12"/>
  <c r="Q227" i="12" s="1"/>
  <c r="G227" i="12"/>
  <c r="F227" i="12"/>
  <c r="A227" i="12"/>
  <c r="G226" i="12"/>
  <c r="F226" i="12"/>
  <c r="E226" i="12"/>
  <c r="D226" i="12"/>
  <c r="C226" i="12"/>
  <c r="A226" i="12"/>
  <c r="I225" i="12"/>
  <c r="K225" i="12" s="1"/>
  <c r="C225" i="12"/>
  <c r="B225" i="12"/>
  <c r="A225" i="12"/>
  <c r="I224" i="12"/>
  <c r="K224" i="12" s="1"/>
  <c r="H224" i="12"/>
  <c r="G224" i="12"/>
  <c r="D224" i="12"/>
  <c r="C224" i="12"/>
  <c r="A224" i="12"/>
  <c r="M224" i="12" s="1"/>
  <c r="Q224" i="12" s="1"/>
  <c r="S224" i="12" s="1"/>
  <c r="S223" i="12"/>
  <c r="M223" i="12"/>
  <c r="Q223" i="12" s="1"/>
  <c r="G223" i="12"/>
  <c r="A223" i="12"/>
  <c r="A222" i="12"/>
  <c r="A221" i="12"/>
  <c r="K220" i="12"/>
  <c r="J220" i="12"/>
  <c r="N220" i="12" s="1"/>
  <c r="T220" i="12" s="1"/>
  <c r="V220" i="12" s="1"/>
  <c r="I220" i="12"/>
  <c r="H220" i="12"/>
  <c r="G220" i="12"/>
  <c r="F220" i="12"/>
  <c r="B220" i="12"/>
  <c r="A220" i="12"/>
  <c r="J219" i="12"/>
  <c r="N219" i="12" s="1"/>
  <c r="T219" i="12" s="1"/>
  <c r="V219" i="12" s="1"/>
  <c r="I219" i="12"/>
  <c r="K219" i="12" s="1"/>
  <c r="H219" i="12"/>
  <c r="G219" i="12"/>
  <c r="E219" i="12"/>
  <c r="C219" i="12"/>
  <c r="B219" i="12"/>
  <c r="A219" i="12"/>
  <c r="C218" i="12"/>
  <c r="A218" i="12"/>
  <c r="M217" i="12"/>
  <c r="Q217" i="12" s="1"/>
  <c r="S217" i="12" s="1"/>
  <c r="I217" i="12"/>
  <c r="K217" i="12" s="1"/>
  <c r="C217" i="12"/>
  <c r="A217" i="12"/>
  <c r="E217" i="12" s="1"/>
  <c r="S216" i="12"/>
  <c r="N216" i="12"/>
  <c r="T216" i="12" s="1"/>
  <c r="V216" i="12" s="1"/>
  <c r="M216" i="12"/>
  <c r="Q216" i="12" s="1"/>
  <c r="K216" i="12"/>
  <c r="J216" i="12"/>
  <c r="I216" i="12"/>
  <c r="H216" i="12"/>
  <c r="G216" i="12"/>
  <c r="A216" i="12"/>
  <c r="T215" i="12"/>
  <c r="V215" i="12" s="1"/>
  <c r="K215" i="12"/>
  <c r="J215" i="12"/>
  <c r="N215" i="12" s="1"/>
  <c r="I215" i="12"/>
  <c r="H215" i="12"/>
  <c r="G215" i="12"/>
  <c r="F215" i="12"/>
  <c r="E215" i="12"/>
  <c r="A215" i="12"/>
  <c r="S214" i="12"/>
  <c r="M214" i="12"/>
  <c r="Q214" i="12" s="1"/>
  <c r="I214" i="12"/>
  <c r="K214" i="12" s="1"/>
  <c r="H214" i="12"/>
  <c r="G214" i="12"/>
  <c r="E214" i="12"/>
  <c r="D214" i="12"/>
  <c r="B214" i="12"/>
  <c r="A214" i="12"/>
  <c r="M213" i="12"/>
  <c r="Q213" i="12" s="1"/>
  <c r="S213" i="12" s="1"/>
  <c r="F213" i="12"/>
  <c r="E213" i="12"/>
  <c r="D213" i="12"/>
  <c r="B213" i="12"/>
  <c r="A213" i="12"/>
  <c r="B212" i="12"/>
  <c r="A212" i="12"/>
  <c r="T211" i="12"/>
  <c r="V211" i="12" s="1"/>
  <c r="M211" i="12"/>
  <c r="Q211" i="12" s="1"/>
  <c r="S211" i="12" s="1"/>
  <c r="K211" i="12"/>
  <c r="J211" i="12"/>
  <c r="N211" i="12" s="1"/>
  <c r="I211" i="12"/>
  <c r="H211" i="12"/>
  <c r="G211" i="12"/>
  <c r="F211" i="12"/>
  <c r="D211" i="12"/>
  <c r="A211" i="12"/>
  <c r="J210" i="12"/>
  <c r="N210" i="12" s="1"/>
  <c r="T210" i="12" s="1"/>
  <c r="V210" i="12" s="1"/>
  <c r="I210" i="12"/>
  <c r="K210" i="12" s="1"/>
  <c r="H210" i="12"/>
  <c r="G210" i="12"/>
  <c r="F210" i="12"/>
  <c r="E210" i="12"/>
  <c r="C210" i="12"/>
  <c r="A210" i="12"/>
  <c r="H209" i="12"/>
  <c r="G209" i="12"/>
  <c r="E209" i="12"/>
  <c r="L209" i="12" s="1"/>
  <c r="D209" i="12"/>
  <c r="C209" i="12"/>
  <c r="A209" i="12"/>
  <c r="M208" i="12"/>
  <c r="Q208" i="12" s="1"/>
  <c r="S208" i="12" s="1"/>
  <c r="G208" i="12"/>
  <c r="A208" i="12"/>
  <c r="I207" i="12"/>
  <c r="K207" i="12" s="1"/>
  <c r="G207" i="12"/>
  <c r="F207" i="12"/>
  <c r="E207" i="12"/>
  <c r="C207" i="12"/>
  <c r="A207" i="12"/>
  <c r="M207" i="12" s="1"/>
  <c r="Q207" i="12" s="1"/>
  <c r="S207" i="12" s="1"/>
  <c r="E206" i="12"/>
  <c r="A206" i="12"/>
  <c r="M205" i="12"/>
  <c r="Q205" i="12" s="1"/>
  <c r="S205" i="12" s="1"/>
  <c r="K205" i="12"/>
  <c r="I205" i="12"/>
  <c r="G205" i="12"/>
  <c r="F205" i="12"/>
  <c r="E205" i="12"/>
  <c r="C205" i="12"/>
  <c r="B205" i="12"/>
  <c r="A205" i="12"/>
  <c r="M204" i="12"/>
  <c r="Q204" i="12" s="1"/>
  <c r="S204" i="12" s="1"/>
  <c r="G204" i="12"/>
  <c r="E204" i="12"/>
  <c r="D204" i="12"/>
  <c r="C204" i="12"/>
  <c r="B204" i="12"/>
  <c r="A204" i="12"/>
  <c r="M203" i="12"/>
  <c r="Q203" i="12" s="1"/>
  <c r="S203" i="12" s="1"/>
  <c r="A203" i="12"/>
  <c r="S202" i="12"/>
  <c r="Q202" i="12"/>
  <c r="M202" i="12"/>
  <c r="H202" i="12"/>
  <c r="F202" i="12"/>
  <c r="E202" i="12"/>
  <c r="D202" i="12"/>
  <c r="C202" i="12"/>
  <c r="B202" i="12"/>
  <c r="A202" i="12"/>
  <c r="D201" i="12"/>
  <c r="C201" i="12"/>
  <c r="A201" i="12"/>
  <c r="H200" i="12"/>
  <c r="F200" i="12"/>
  <c r="A200" i="12"/>
  <c r="J199" i="12"/>
  <c r="N199" i="12" s="1"/>
  <c r="T199" i="12" s="1"/>
  <c r="V199" i="12" s="1"/>
  <c r="E199" i="12"/>
  <c r="D199" i="12"/>
  <c r="C199" i="12"/>
  <c r="B199" i="12"/>
  <c r="A199" i="12"/>
  <c r="J198" i="12"/>
  <c r="N198" i="12" s="1"/>
  <c r="T198" i="12" s="1"/>
  <c r="V198" i="12" s="1"/>
  <c r="E198" i="12"/>
  <c r="C198" i="12"/>
  <c r="A198" i="12"/>
  <c r="M197" i="12"/>
  <c r="Q197" i="12" s="1"/>
  <c r="S197" i="12" s="1"/>
  <c r="K197" i="12"/>
  <c r="I197" i="12"/>
  <c r="G197" i="12"/>
  <c r="F197" i="12"/>
  <c r="E197" i="12"/>
  <c r="A197" i="12"/>
  <c r="M196" i="12"/>
  <c r="Q196" i="12" s="1"/>
  <c r="S196" i="12" s="1"/>
  <c r="D196" i="12"/>
  <c r="C196" i="12"/>
  <c r="A196" i="12"/>
  <c r="H196" i="12" s="1"/>
  <c r="Q195" i="12"/>
  <c r="S195" i="12" s="1"/>
  <c r="M195" i="12"/>
  <c r="J195" i="12"/>
  <c r="N195" i="12" s="1"/>
  <c r="T195" i="12" s="1"/>
  <c r="V195" i="12" s="1"/>
  <c r="H195" i="12"/>
  <c r="G195" i="12"/>
  <c r="F195" i="12"/>
  <c r="E195" i="12"/>
  <c r="C195" i="12"/>
  <c r="A195" i="12"/>
  <c r="E194" i="12"/>
  <c r="A194" i="12"/>
  <c r="M193" i="12"/>
  <c r="Q193" i="12" s="1"/>
  <c r="S193" i="12" s="1"/>
  <c r="J193" i="12"/>
  <c r="N193" i="12" s="1"/>
  <c r="T193" i="12" s="1"/>
  <c r="V193" i="12" s="1"/>
  <c r="G193" i="12"/>
  <c r="A193" i="12"/>
  <c r="G192" i="12"/>
  <c r="F192" i="12"/>
  <c r="E192" i="12"/>
  <c r="D192" i="12"/>
  <c r="C192" i="12"/>
  <c r="A192" i="12"/>
  <c r="M191" i="12"/>
  <c r="Q191" i="12" s="1"/>
  <c r="S191" i="12" s="1"/>
  <c r="G191" i="12"/>
  <c r="C191" i="12"/>
  <c r="A191" i="12"/>
  <c r="Q190" i="12"/>
  <c r="S190" i="12" s="1"/>
  <c r="M190" i="12"/>
  <c r="I190" i="12"/>
  <c r="K190" i="12" s="1"/>
  <c r="G190" i="12"/>
  <c r="F190" i="12"/>
  <c r="E190" i="12"/>
  <c r="C190" i="12"/>
  <c r="B190" i="12"/>
  <c r="A190" i="12"/>
  <c r="M189" i="12"/>
  <c r="Q189" i="12" s="1"/>
  <c r="S189" i="12" s="1"/>
  <c r="A189" i="12"/>
  <c r="M188" i="12"/>
  <c r="Q188" i="12" s="1"/>
  <c r="S188" i="12" s="1"/>
  <c r="K188" i="12"/>
  <c r="I188" i="12"/>
  <c r="F188" i="12"/>
  <c r="E188" i="12"/>
  <c r="D188" i="12"/>
  <c r="A188" i="12"/>
  <c r="D187" i="12"/>
  <c r="B187" i="12"/>
  <c r="A187" i="12"/>
  <c r="H186" i="12"/>
  <c r="A186" i="12"/>
  <c r="V185" i="12"/>
  <c r="J185" i="12"/>
  <c r="N185" i="12" s="1"/>
  <c r="T185" i="12" s="1"/>
  <c r="H185" i="12"/>
  <c r="E185" i="12"/>
  <c r="C185" i="12"/>
  <c r="A185" i="12"/>
  <c r="F185" i="12" s="1"/>
  <c r="M184" i="12"/>
  <c r="Q184" i="12" s="1"/>
  <c r="S184" i="12" s="1"/>
  <c r="J184" i="12"/>
  <c r="N184" i="12" s="1"/>
  <c r="T184" i="12" s="1"/>
  <c r="V184" i="12" s="1"/>
  <c r="C184" i="12"/>
  <c r="A184" i="12"/>
  <c r="M183" i="12"/>
  <c r="Q183" i="12" s="1"/>
  <c r="S183" i="12" s="1"/>
  <c r="J183" i="12"/>
  <c r="N183" i="12" s="1"/>
  <c r="T183" i="12" s="1"/>
  <c r="V183" i="12" s="1"/>
  <c r="G183" i="12"/>
  <c r="E183" i="12"/>
  <c r="D183" i="12"/>
  <c r="C183" i="12"/>
  <c r="A183" i="12"/>
  <c r="A182" i="12"/>
  <c r="I181" i="12"/>
  <c r="K181" i="12" s="1"/>
  <c r="E181" i="12"/>
  <c r="A181" i="12"/>
  <c r="M180" i="12"/>
  <c r="Q180" i="12" s="1"/>
  <c r="S180" i="12" s="1"/>
  <c r="I180" i="12"/>
  <c r="K180" i="12" s="1"/>
  <c r="G180" i="12"/>
  <c r="C180" i="12"/>
  <c r="A180" i="12"/>
  <c r="J180" i="12" s="1"/>
  <c r="N180" i="12" s="1"/>
  <c r="T180" i="12" s="1"/>
  <c r="V180" i="12" s="1"/>
  <c r="M179" i="12"/>
  <c r="Q179" i="12" s="1"/>
  <c r="S179" i="12" s="1"/>
  <c r="J179" i="12"/>
  <c r="N179" i="12" s="1"/>
  <c r="T179" i="12" s="1"/>
  <c r="V179" i="12" s="1"/>
  <c r="A179" i="12"/>
  <c r="V178" i="12"/>
  <c r="T178" i="12"/>
  <c r="Q178" i="12"/>
  <c r="S178" i="12" s="1"/>
  <c r="M178" i="12"/>
  <c r="J178" i="12"/>
  <c r="N178" i="12" s="1"/>
  <c r="I178" i="12"/>
  <c r="K178" i="12" s="1"/>
  <c r="F178" i="12"/>
  <c r="D178" i="12"/>
  <c r="C178" i="12"/>
  <c r="B178" i="12"/>
  <c r="A178" i="12"/>
  <c r="M177" i="12"/>
  <c r="Q177" i="12" s="1"/>
  <c r="S177" i="12" s="1"/>
  <c r="F177" i="12"/>
  <c r="C177" i="12"/>
  <c r="A177" i="12"/>
  <c r="M176" i="12"/>
  <c r="Q176" i="12" s="1"/>
  <c r="S176" i="12" s="1"/>
  <c r="K176" i="12"/>
  <c r="J176" i="12"/>
  <c r="N176" i="12" s="1"/>
  <c r="T176" i="12" s="1"/>
  <c r="V176" i="12" s="1"/>
  <c r="I176" i="12"/>
  <c r="H176" i="12"/>
  <c r="F176" i="12"/>
  <c r="D176" i="12"/>
  <c r="A176" i="12"/>
  <c r="F175" i="12"/>
  <c r="B175" i="12"/>
  <c r="A175" i="12"/>
  <c r="A174" i="12"/>
  <c r="J173" i="12"/>
  <c r="N173" i="12" s="1"/>
  <c r="T173" i="12" s="1"/>
  <c r="V173" i="12" s="1"/>
  <c r="G173" i="12"/>
  <c r="A173" i="12"/>
  <c r="S172" i="12"/>
  <c r="M172" i="12"/>
  <c r="Q172" i="12" s="1"/>
  <c r="I172" i="12"/>
  <c r="K172" i="12" s="1"/>
  <c r="E172" i="12"/>
  <c r="C172" i="12"/>
  <c r="B172" i="12"/>
  <c r="A172" i="12"/>
  <c r="M171" i="12"/>
  <c r="Q171" i="12" s="1"/>
  <c r="S171" i="12" s="1"/>
  <c r="J171" i="12"/>
  <c r="N171" i="12" s="1"/>
  <c r="T171" i="12" s="1"/>
  <c r="V171" i="12" s="1"/>
  <c r="I171" i="12"/>
  <c r="K171" i="12" s="1"/>
  <c r="G171" i="12"/>
  <c r="F171" i="12"/>
  <c r="A171" i="12"/>
  <c r="H171" i="12" s="1"/>
  <c r="K170" i="12"/>
  <c r="J170" i="12"/>
  <c r="N170" i="12" s="1"/>
  <c r="T170" i="12" s="1"/>
  <c r="V170" i="12" s="1"/>
  <c r="I170" i="12"/>
  <c r="H170" i="12"/>
  <c r="G170" i="12"/>
  <c r="F170" i="12"/>
  <c r="E170" i="12"/>
  <c r="B170" i="12"/>
  <c r="A170" i="12"/>
  <c r="H169" i="12"/>
  <c r="E169" i="12"/>
  <c r="D169" i="12"/>
  <c r="A169" i="12"/>
  <c r="F168" i="12"/>
  <c r="B168" i="12"/>
  <c r="A168" i="12"/>
  <c r="M168" i="12" s="1"/>
  <c r="Q168" i="12" s="1"/>
  <c r="S168" i="12" s="1"/>
  <c r="A167" i="12"/>
  <c r="T166" i="12"/>
  <c r="V166" i="12" s="1"/>
  <c r="M166" i="12"/>
  <c r="Q166" i="12" s="1"/>
  <c r="S166" i="12" s="1"/>
  <c r="K166" i="12"/>
  <c r="J166" i="12"/>
  <c r="N166" i="12" s="1"/>
  <c r="I166" i="12"/>
  <c r="H166" i="12"/>
  <c r="G166" i="12"/>
  <c r="F166" i="12"/>
  <c r="E166" i="12"/>
  <c r="A166" i="12"/>
  <c r="A165" i="12"/>
  <c r="H164" i="12"/>
  <c r="G164" i="12"/>
  <c r="D164" i="12"/>
  <c r="A164" i="12"/>
  <c r="K163" i="12"/>
  <c r="I163" i="12"/>
  <c r="E163" i="12"/>
  <c r="D163" i="12"/>
  <c r="C163" i="12"/>
  <c r="A163" i="12"/>
  <c r="A162" i="12"/>
  <c r="K161" i="12"/>
  <c r="J161" i="12"/>
  <c r="N161" i="12" s="1"/>
  <c r="T161" i="12" s="1"/>
  <c r="V161" i="12" s="1"/>
  <c r="I161" i="12"/>
  <c r="H161" i="12"/>
  <c r="G161" i="12"/>
  <c r="F161" i="12"/>
  <c r="E161" i="12"/>
  <c r="D161" i="12"/>
  <c r="C161" i="12"/>
  <c r="A161" i="12"/>
  <c r="B161" i="12" s="1"/>
  <c r="V160" i="12"/>
  <c r="T160" i="12"/>
  <c r="S160" i="12"/>
  <c r="Q160" i="12"/>
  <c r="O160" i="12"/>
  <c r="M160" i="12"/>
  <c r="J160" i="12"/>
  <c r="N160" i="12" s="1"/>
  <c r="I160" i="12"/>
  <c r="K160" i="12" s="1"/>
  <c r="H160" i="12"/>
  <c r="G160" i="12"/>
  <c r="F160" i="12"/>
  <c r="E160" i="12"/>
  <c r="C160" i="12"/>
  <c r="B160" i="12"/>
  <c r="A160" i="12"/>
  <c r="D160" i="12" s="1"/>
  <c r="T159" i="12"/>
  <c r="V159" i="12" s="1"/>
  <c r="S159" i="12"/>
  <c r="N159" i="12"/>
  <c r="M159" i="12"/>
  <c r="Q159" i="12" s="1"/>
  <c r="J159" i="12"/>
  <c r="I159" i="12"/>
  <c r="K159" i="12" s="1"/>
  <c r="H159" i="12"/>
  <c r="G159" i="12"/>
  <c r="E159" i="12"/>
  <c r="D159" i="12"/>
  <c r="C159" i="12"/>
  <c r="B159" i="12"/>
  <c r="A159" i="12"/>
  <c r="F159" i="12" s="1"/>
  <c r="N158" i="12"/>
  <c r="T158" i="12" s="1"/>
  <c r="V158" i="12" s="1"/>
  <c r="M158" i="12"/>
  <c r="Q158" i="12" s="1"/>
  <c r="S158" i="12" s="1"/>
  <c r="K158" i="12"/>
  <c r="J158" i="12"/>
  <c r="I158" i="12"/>
  <c r="G158" i="12"/>
  <c r="F158" i="12"/>
  <c r="E158" i="12"/>
  <c r="D158" i="12"/>
  <c r="C158" i="12"/>
  <c r="B158" i="12"/>
  <c r="A158" i="12"/>
  <c r="H158" i="12" s="1"/>
  <c r="O157" i="12"/>
  <c r="N157" i="12"/>
  <c r="T157" i="12" s="1"/>
  <c r="V157" i="12" s="1"/>
  <c r="M157" i="12"/>
  <c r="Q157" i="12" s="1"/>
  <c r="S157" i="12" s="1"/>
  <c r="I157" i="12"/>
  <c r="K157" i="12" s="1"/>
  <c r="H157" i="12"/>
  <c r="G157" i="12"/>
  <c r="F157" i="12"/>
  <c r="E157" i="12"/>
  <c r="D157" i="12"/>
  <c r="C157" i="12"/>
  <c r="B157" i="12"/>
  <c r="A157" i="12"/>
  <c r="J157" i="12" s="1"/>
  <c r="T156" i="12"/>
  <c r="V156" i="12" s="1"/>
  <c r="M156" i="12"/>
  <c r="Q156" i="12" s="1"/>
  <c r="S156" i="12" s="1"/>
  <c r="J156" i="12"/>
  <c r="N156" i="12" s="1"/>
  <c r="I156" i="12"/>
  <c r="K156" i="12" s="1"/>
  <c r="H156" i="12"/>
  <c r="D156" i="12"/>
  <c r="C156" i="12"/>
  <c r="A156" i="12"/>
  <c r="E156" i="12" s="1"/>
  <c r="O156" i="12" s="1"/>
  <c r="M155" i="12"/>
  <c r="Q155" i="12" s="1"/>
  <c r="S155" i="12" s="1"/>
  <c r="J155" i="12"/>
  <c r="N155" i="12" s="1"/>
  <c r="T155" i="12" s="1"/>
  <c r="V155" i="12" s="1"/>
  <c r="I155" i="12"/>
  <c r="K155" i="12" s="1"/>
  <c r="G155" i="12"/>
  <c r="B155" i="12"/>
  <c r="A155" i="12"/>
  <c r="T154" i="12"/>
  <c r="V154" i="12" s="1"/>
  <c r="J154" i="12"/>
  <c r="N154" i="12" s="1"/>
  <c r="I154" i="12"/>
  <c r="K154" i="12" s="1"/>
  <c r="H154" i="12"/>
  <c r="L154" i="12" s="1"/>
  <c r="G154" i="12"/>
  <c r="E154" i="12"/>
  <c r="O154" i="12" s="1"/>
  <c r="D154" i="12"/>
  <c r="C154" i="12"/>
  <c r="A154" i="12"/>
  <c r="F154" i="12" s="1"/>
  <c r="I153" i="12"/>
  <c r="K153" i="12" s="1"/>
  <c r="E153" i="12"/>
  <c r="A153" i="12"/>
  <c r="M152" i="12"/>
  <c r="Q152" i="12" s="1"/>
  <c r="S152" i="12" s="1"/>
  <c r="I152" i="12"/>
  <c r="K152" i="12" s="1"/>
  <c r="E152" i="12"/>
  <c r="A152" i="12"/>
  <c r="M151" i="12"/>
  <c r="Q151" i="12" s="1"/>
  <c r="S151" i="12" s="1"/>
  <c r="K151" i="12"/>
  <c r="I151" i="12"/>
  <c r="H151" i="12"/>
  <c r="G151" i="12"/>
  <c r="D151" i="12"/>
  <c r="C151" i="12"/>
  <c r="A151" i="12"/>
  <c r="A150" i="12"/>
  <c r="K149" i="12"/>
  <c r="I149" i="12"/>
  <c r="H149" i="12"/>
  <c r="G149" i="12"/>
  <c r="E149" i="12"/>
  <c r="D149" i="12"/>
  <c r="C149" i="12"/>
  <c r="B149" i="12"/>
  <c r="A149" i="12"/>
  <c r="M148" i="12"/>
  <c r="Q148" i="12" s="1"/>
  <c r="S148" i="12" s="1"/>
  <c r="G148" i="12"/>
  <c r="E148" i="12"/>
  <c r="D148" i="12"/>
  <c r="C148" i="12"/>
  <c r="B148" i="12"/>
  <c r="A148" i="12"/>
  <c r="H147" i="12"/>
  <c r="D147" i="12"/>
  <c r="A147" i="12"/>
  <c r="M147" i="12" s="1"/>
  <c r="Q147" i="12" s="1"/>
  <c r="S147" i="12" s="1"/>
  <c r="J146" i="12"/>
  <c r="N146" i="12" s="1"/>
  <c r="T146" i="12" s="1"/>
  <c r="V146" i="12" s="1"/>
  <c r="G146" i="12"/>
  <c r="C146" i="12"/>
  <c r="A146" i="12"/>
  <c r="J145" i="12"/>
  <c r="N145" i="12" s="1"/>
  <c r="T145" i="12" s="1"/>
  <c r="V145" i="12" s="1"/>
  <c r="H145" i="12"/>
  <c r="G145" i="12"/>
  <c r="F145" i="12"/>
  <c r="E145" i="12"/>
  <c r="C145" i="12"/>
  <c r="A145" i="12"/>
  <c r="N144" i="12"/>
  <c r="T144" i="12" s="1"/>
  <c r="V144" i="12" s="1"/>
  <c r="J144" i="12"/>
  <c r="O144" i="12" s="1"/>
  <c r="H144" i="12"/>
  <c r="E144" i="12"/>
  <c r="C144" i="12"/>
  <c r="B144" i="12"/>
  <c r="A144" i="12"/>
  <c r="M143" i="12"/>
  <c r="Q143" i="12" s="1"/>
  <c r="S143" i="12" s="1"/>
  <c r="F143" i="12"/>
  <c r="E143" i="12"/>
  <c r="D143" i="12"/>
  <c r="B143" i="12"/>
  <c r="A143" i="12"/>
  <c r="M142" i="12"/>
  <c r="Q142" i="12" s="1"/>
  <c r="I142" i="12"/>
  <c r="K142" i="12" s="1"/>
  <c r="G142" i="12"/>
  <c r="C142" i="12"/>
  <c r="A142" i="12"/>
  <c r="M141" i="12"/>
  <c r="Q141" i="12" s="1"/>
  <c r="S141" i="12" s="1"/>
  <c r="J141" i="12"/>
  <c r="N141" i="12" s="1"/>
  <c r="T141" i="12" s="1"/>
  <c r="V141" i="12" s="1"/>
  <c r="G141" i="12"/>
  <c r="F141" i="12"/>
  <c r="E141" i="12"/>
  <c r="A141" i="12"/>
  <c r="K140" i="12"/>
  <c r="J140" i="12"/>
  <c r="I140" i="12"/>
  <c r="G140" i="12"/>
  <c r="F140" i="12"/>
  <c r="E140" i="12"/>
  <c r="C140" i="12"/>
  <c r="B140" i="12"/>
  <c r="A140" i="12"/>
  <c r="Q139" i="12"/>
  <c r="S139" i="12" s="1"/>
  <c r="M139" i="12"/>
  <c r="I139" i="12"/>
  <c r="K139" i="12" s="1"/>
  <c r="E139" i="12"/>
  <c r="D139" i="12"/>
  <c r="C139" i="12"/>
  <c r="B139" i="12"/>
  <c r="A139" i="12"/>
  <c r="A138" i="12"/>
  <c r="A137" i="12"/>
  <c r="M136" i="12"/>
  <c r="Q136" i="12" s="1"/>
  <c r="S136" i="12" s="1"/>
  <c r="J136" i="12"/>
  <c r="N136" i="12" s="1"/>
  <c r="T136" i="12" s="1"/>
  <c r="V136" i="12" s="1"/>
  <c r="I136" i="12"/>
  <c r="K136" i="12" s="1"/>
  <c r="H136" i="12"/>
  <c r="F136" i="12"/>
  <c r="E136" i="12"/>
  <c r="D136" i="12"/>
  <c r="A136" i="12"/>
  <c r="J135" i="12"/>
  <c r="N135" i="12" s="1"/>
  <c r="T135" i="12" s="1"/>
  <c r="V135" i="12" s="1"/>
  <c r="H135" i="12"/>
  <c r="F135" i="12"/>
  <c r="E135" i="12"/>
  <c r="D135" i="12"/>
  <c r="A135" i="12"/>
  <c r="M134" i="12"/>
  <c r="Q134" i="12" s="1"/>
  <c r="S134" i="12" s="1"/>
  <c r="K134" i="12"/>
  <c r="I134" i="12"/>
  <c r="H134" i="12"/>
  <c r="F134" i="12"/>
  <c r="B134" i="12"/>
  <c r="A134" i="12"/>
  <c r="N133" i="12"/>
  <c r="T133" i="12" s="1"/>
  <c r="V133" i="12" s="1"/>
  <c r="L133" i="12"/>
  <c r="K133" i="12"/>
  <c r="J133" i="12"/>
  <c r="I133" i="12"/>
  <c r="H133" i="12"/>
  <c r="E133" i="12"/>
  <c r="D133" i="12"/>
  <c r="C133" i="12"/>
  <c r="B133" i="12"/>
  <c r="A133" i="12"/>
  <c r="V132" i="12"/>
  <c r="M132" i="12"/>
  <c r="Q132" i="12" s="1"/>
  <c r="S132" i="12" s="1"/>
  <c r="K132" i="12"/>
  <c r="J132" i="12"/>
  <c r="N132" i="12" s="1"/>
  <c r="T132" i="12" s="1"/>
  <c r="H132" i="12"/>
  <c r="G132" i="12"/>
  <c r="F132" i="12"/>
  <c r="E132" i="12"/>
  <c r="O132" i="12" s="1"/>
  <c r="D132" i="12"/>
  <c r="C132" i="12"/>
  <c r="B132" i="12"/>
  <c r="A132" i="12"/>
  <c r="I132" i="12" s="1"/>
  <c r="S131" i="12"/>
  <c r="M131" i="12"/>
  <c r="Q131" i="12" s="1"/>
  <c r="J131" i="12"/>
  <c r="N131" i="12" s="1"/>
  <c r="T131" i="12" s="1"/>
  <c r="V131" i="12" s="1"/>
  <c r="I131" i="12"/>
  <c r="K131" i="12" s="1"/>
  <c r="H131" i="12"/>
  <c r="G131" i="12"/>
  <c r="F131" i="12"/>
  <c r="E131" i="12"/>
  <c r="D131" i="12"/>
  <c r="C131" i="12"/>
  <c r="B131" i="12"/>
  <c r="A131" i="12"/>
  <c r="N130" i="12"/>
  <c r="T130" i="12" s="1"/>
  <c r="V130" i="12" s="1"/>
  <c r="J130" i="12"/>
  <c r="I130" i="12"/>
  <c r="K130" i="12" s="1"/>
  <c r="H130" i="12"/>
  <c r="G130" i="12"/>
  <c r="F130" i="12"/>
  <c r="E130" i="12"/>
  <c r="D130" i="12"/>
  <c r="B130" i="12"/>
  <c r="A130" i="12"/>
  <c r="N129" i="12"/>
  <c r="T129" i="12" s="1"/>
  <c r="V129" i="12" s="1"/>
  <c r="M129" i="12"/>
  <c r="Q129" i="12" s="1"/>
  <c r="S129" i="12" s="1"/>
  <c r="K129" i="12"/>
  <c r="J129" i="12"/>
  <c r="I129" i="12"/>
  <c r="H129" i="12"/>
  <c r="G129" i="12"/>
  <c r="F129" i="12"/>
  <c r="D129" i="12"/>
  <c r="C129" i="12"/>
  <c r="B129" i="12"/>
  <c r="A129" i="12"/>
  <c r="E129" i="12" s="1"/>
  <c r="M128" i="12"/>
  <c r="Q128" i="12" s="1"/>
  <c r="S128" i="12" s="1"/>
  <c r="K128" i="12"/>
  <c r="J128" i="12"/>
  <c r="I128" i="12"/>
  <c r="H128" i="12"/>
  <c r="F128" i="12"/>
  <c r="E128" i="12"/>
  <c r="D128" i="12"/>
  <c r="C128" i="12"/>
  <c r="B128" i="12"/>
  <c r="A128" i="12"/>
  <c r="G128" i="12" s="1"/>
  <c r="M127" i="12"/>
  <c r="Q127" i="12" s="1"/>
  <c r="S127" i="12" s="1"/>
  <c r="K127" i="12"/>
  <c r="J127" i="12"/>
  <c r="N127" i="12" s="1"/>
  <c r="T127" i="12" s="1"/>
  <c r="V127" i="12" s="1"/>
  <c r="H127" i="12"/>
  <c r="G127" i="12"/>
  <c r="F127" i="12"/>
  <c r="E127" i="12"/>
  <c r="O127" i="12" s="1"/>
  <c r="D127" i="12"/>
  <c r="C127" i="12"/>
  <c r="B127" i="12"/>
  <c r="A127" i="12"/>
  <c r="I127" i="12" s="1"/>
  <c r="T126" i="12"/>
  <c r="V126" i="12" s="1"/>
  <c r="S126" i="12"/>
  <c r="M126" i="12"/>
  <c r="Q126" i="12" s="1"/>
  <c r="J126" i="12"/>
  <c r="N126" i="12" s="1"/>
  <c r="I126" i="12"/>
  <c r="K126" i="12" s="1"/>
  <c r="H126" i="12"/>
  <c r="G126" i="12"/>
  <c r="F126" i="12"/>
  <c r="E126" i="12"/>
  <c r="D126" i="12"/>
  <c r="C126" i="12"/>
  <c r="B126" i="12"/>
  <c r="A126" i="12"/>
  <c r="N125" i="12"/>
  <c r="T125" i="12" s="1"/>
  <c r="V125" i="12" s="1"/>
  <c r="J125" i="12"/>
  <c r="I125" i="12"/>
  <c r="K125" i="12" s="1"/>
  <c r="H125" i="12"/>
  <c r="G125" i="12"/>
  <c r="F125" i="12"/>
  <c r="E125" i="12"/>
  <c r="D125" i="12"/>
  <c r="B125" i="12"/>
  <c r="A125" i="12"/>
  <c r="N124" i="12"/>
  <c r="T124" i="12" s="1"/>
  <c r="V124" i="12" s="1"/>
  <c r="M124" i="12"/>
  <c r="Q124" i="12" s="1"/>
  <c r="S124" i="12" s="1"/>
  <c r="K124" i="12"/>
  <c r="J124" i="12"/>
  <c r="I124" i="12"/>
  <c r="H124" i="12"/>
  <c r="G124" i="12"/>
  <c r="F124" i="12"/>
  <c r="D124" i="12"/>
  <c r="C124" i="12"/>
  <c r="B124" i="12"/>
  <c r="A124" i="12"/>
  <c r="E124" i="12" s="1"/>
  <c r="O123" i="12"/>
  <c r="N123" i="12"/>
  <c r="T123" i="12" s="1"/>
  <c r="V123" i="12" s="1"/>
  <c r="M123" i="12"/>
  <c r="Q123" i="12" s="1"/>
  <c r="S123" i="12" s="1"/>
  <c r="K123" i="12"/>
  <c r="J123" i="12"/>
  <c r="I123" i="12"/>
  <c r="H123" i="12"/>
  <c r="F123" i="12"/>
  <c r="E123" i="12"/>
  <c r="D123" i="12"/>
  <c r="C123" i="12"/>
  <c r="B123" i="12"/>
  <c r="A123" i="12"/>
  <c r="G123" i="12" s="1"/>
  <c r="M122" i="12"/>
  <c r="Q122" i="12" s="1"/>
  <c r="S122" i="12" s="1"/>
  <c r="K122" i="12"/>
  <c r="J122" i="12"/>
  <c r="H122" i="12"/>
  <c r="G122" i="12"/>
  <c r="F122" i="12"/>
  <c r="E122" i="12"/>
  <c r="D122" i="12"/>
  <c r="C122" i="12"/>
  <c r="B122" i="12"/>
  <c r="A122" i="12"/>
  <c r="I122" i="12" s="1"/>
  <c r="M121" i="12"/>
  <c r="Q121" i="12" s="1"/>
  <c r="S121" i="12" s="1"/>
  <c r="J121" i="12"/>
  <c r="I121" i="12"/>
  <c r="K121" i="12" s="1"/>
  <c r="H121" i="12"/>
  <c r="G121" i="12"/>
  <c r="F121" i="12"/>
  <c r="E121" i="12"/>
  <c r="D121" i="12"/>
  <c r="C121" i="12"/>
  <c r="B121" i="12"/>
  <c r="A121" i="12"/>
  <c r="J120" i="12"/>
  <c r="I120" i="12"/>
  <c r="K120" i="12" s="1"/>
  <c r="H120" i="12"/>
  <c r="G120" i="12"/>
  <c r="F120" i="12"/>
  <c r="E120" i="12"/>
  <c r="D120" i="12"/>
  <c r="B120" i="12"/>
  <c r="A120" i="12"/>
  <c r="S119" i="12"/>
  <c r="Q119" i="12"/>
  <c r="M119" i="12"/>
  <c r="J119" i="12"/>
  <c r="N119" i="12" s="1"/>
  <c r="T119" i="12" s="1"/>
  <c r="V119" i="12" s="1"/>
  <c r="I119" i="12"/>
  <c r="K119" i="12" s="1"/>
  <c r="H119" i="12"/>
  <c r="G119" i="12"/>
  <c r="F119" i="12"/>
  <c r="D119" i="12"/>
  <c r="C119" i="12"/>
  <c r="B119" i="12"/>
  <c r="A119" i="12"/>
  <c r="E119" i="12" s="1"/>
  <c r="T118" i="12"/>
  <c r="V118" i="12" s="1"/>
  <c r="S118" i="12"/>
  <c r="M118" i="12"/>
  <c r="Q118" i="12" s="1"/>
  <c r="J118" i="12"/>
  <c r="N118" i="12" s="1"/>
  <c r="I118" i="12"/>
  <c r="K118" i="12" s="1"/>
  <c r="H118" i="12"/>
  <c r="F118" i="12"/>
  <c r="E118" i="12"/>
  <c r="D118" i="12"/>
  <c r="C118" i="12"/>
  <c r="B118" i="12"/>
  <c r="A118" i="12"/>
  <c r="G118" i="12" s="1"/>
  <c r="Q117" i="12"/>
  <c r="S117" i="12" s="1"/>
  <c r="N117" i="12"/>
  <c r="T117" i="12" s="1"/>
  <c r="V117" i="12" s="1"/>
  <c r="M117" i="12"/>
  <c r="K117" i="12"/>
  <c r="J117" i="12"/>
  <c r="H117" i="12"/>
  <c r="G117" i="12"/>
  <c r="F117" i="12"/>
  <c r="E117" i="12"/>
  <c r="D117" i="12"/>
  <c r="C117" i="12"/>
  <c r="B117" i="12"/>
  <c r="A117" i="12"/>
  <c r="I117" i="12" s="1"/>
  <c r="T116" i="12"/>
  <c r="V116" i="12" s="1"/>
  <c r="Q116" i="12"/>
  <c r="S116" i="12" s="1"/>
  <c r="N116" i="12"/>
  <c r="M116" i="12"/>
  <c r="J116" i="12"/>
  <c r="I116" i="12"/>
  <c r="K116" i="12" s="1"/>
  <c r="H116" i="12"/>
  <c r="G116" i="12"/>
  <c r="F116" i="12"/>
  <c r="E116" i="12"/>
  <c r="D116" i="12"/>
  <c r="C116" i="12"/>
  <c r="B116" i="12"/>
  <c r="A116" i="12"/>
  <c r="T115" i="12"/>
  <c r="V115" i="12" s="1"/>
  <c r="N115" i="12"/>
  <c r="K115" i="12"/>
  <c r="J115" i="12"/>
  <c r="I115" i="12"/>
  <c r="H115" i="12"/>
  <c r="G115" i="12"/>
  <c r="F115" i="12"/>
  <c r="E115" i="12"/>
  <c r="O115" i="12" s="1"/>
  <c r="D115" i="12"/>
  <c r="B115" i="12"/>
  <c r="A115" i="12"/>
  <c r="N114" i="12"/>
  <c r="T114" i="12" s="1"/>
  <c r="V114" i="12" s="1"/>
  <c r="M114" i="12"/>
  <c r="Q114" i="12" s="1"/>
  <c r="S114" i="12" s="1"/>
  <c r="K114" i="12"/>
  <c r="J114" i="12"/>
  <c r="I114" i="12"/>
  <c r="H114" i="12"/>
  <c r="G114" i="12"/>
  <c r="F114" i="12"/>
  <c r="D114" i="12"/>
  <c r="C114" i="12"/>
  <c r="B114" i="12"/>
  <c r="A114" i="12"/>
  <c r="E114" i="12" s="1"/>
  <c r="O113" i="12"/>
  <c r="N113" i="12"/>
  <c r="T113" i="12" s="1"/>
  <c r="V113" i="12" s="1"/>
  <c r="M113" i="12"/>
  <c r="Q113" i="12" s="1"/>
  <c r="S113" i="12" s="1"/>
  <c r="K113" i="12"/>
  <c r="J113" i="12"/>
  <c r="I113" i="12"/>
  <c r="H113" i="12"/>
  <c r="F113" i="12"/>
  <c r="E113" i="12"/>
  <c r="D113" i="12"/>
  <c r="C113" i="12"/>
  <c r="B113" i="12"/>
  <c r="A113" i="12"/>
  <c r="G113" i="12" s="1"/>
  <c r="M112" i="12"/>
  <c r="Q112" i="12" s="1"/>
  <c r="S112" i="12" s="1"/>
  <c r="K112" i="12"/>
  <c r="J112" i="12"/>
  <c r="H112" i="12"/>
  <c r="G112" i="12"/>
  <c r="F112" i="12"/>
  <c r="E112" i="12"/>
  <c r="D112" i="12"/>
  <c r="C112" i="12"/>
  <c r="B112" i="12"/>
  <c r="A112" i="12"/>
  <c r="I112" i="12" s="1"/>
  <c r="M111" i="12"/>
  <c r="Q111" i="12" s="1"/>
  <c r="S111" i="12" s="1"/>
  <c r="J111" i="12"/>
  <c r="I111" i="12"/>
  <c r="K111" i="12" s="1"/>
  <c r="H111" i="12"/>
  <c r="G111" i="12"/>
  <c r="F111" i="12"/>
  <c r="E111" i="12"/>
  <c r="D111" i="12"/>
  <c r="C111" i="12"/>
  <c r="B111" i="12"/>
  <c r="A111" i="12"/>
  <c r="V110" i="12"/>
  <c r="T110" i="12"/>
  <c r="J110" i="12"/>
  <c r="N110" i="12" s="1"/>
  <c r="I110" i="12"/>
  <c r="K110" i="12" s="1"/>
  <c r="H110" i="12"/>
  <c r="F110" i="12"/>
  <c r="A110" i="12"/>
  <c r="A109" i="12"/>
  <c r="A108" i="12"/>
  <c r="M107" i="12"/>
  <c r="Q107" i="12" s="1"/>
  <c r="S107" i="12" s="1"/>
  <c r="E107" i="12"/>
  <c r="A107" i="12"/>
  <c r="O106" i="12"/>
  <c r="P106" i="12" s="1"/>
  <c r="M106" i="12"/>
  <c r="Q106" i="12" s="1"/>
  <c r="S106" i="12" s="1"/>
  <c r="J106" i="12"/>
  <c r="N106" i="12" s="1"/>
  <c r="T106" i="12" s="1"/>
  <c r="V106" i="12" s="1"/>
  <c r="I106" i="12"/>
  <c r="K106" i="12" s="1"/>
  <c r="H106" i="12"/>
  <c r="G106" i="12"/>
  <c r="F106" i="12"/>
  <c r="E106" i="12"/>
  <c r="L106" i="12" s="1"/>
  <c r="D106" i="12"/>
  <c r="C106" i="12"/>
  <c r="A106" i="12"/>
  <c r="B106" i="12" s="1"/>
  <c r="O105" i="12"/>
  <c r="J105" i="12"/>
  <c r="N105" i="12" s="1"/>
  <c r="T105" i="12" s="1"/>
  <c r="V105" i="12" s="1"/>
  <c r="I105" i="12"/>
  <c r="K105" i="12" s="1"/>
  <c r="H105" i="12"/>
  <c r="G105" i="12"/>
  <c r="E105" i="12"/>
  <c r="A105" i="12"/>
  <c r="F105" i="12" s="1"/>
  <c r="I104" i="12"/>
  <c r="K104" i="12" s="1"/>
  <c r="G104" i="12"/>
  <c r="A104" i="12"/>
  <c r="M103" i="12"/>
  <c r="Q103" i="12" s="1"/>
  <c r="S103" i="12" s="1"/>
  <c r="C103" i="12"/>
  <c r="B103" i="12"/>
  <c r="A103" i="12"/>
  <c r="A102" i="12"/>
  <c r="O101" i="12"/>
  <c r="P101" i="12" s="1"/>
  <c r="N101" i="12"/>
  <c r="T101" i="12" s="1"/>
  <c r="V101" i="12" s="1"/>
  <c r="M101" i="12"/>
  <c r="Q101" i="12" s="1"/>
  <c r="S101" i="12" s="1"/>
  <c r="J101" i="12"/>
  <c r="I101" i="12"/>
  <c r="K101" i="12" s="1"/>
  <c r="H101" i="12"/>
  <c r="G101" i="12"/>
  <c r="F101" i="12"/>
  <c r="E101" i="12"/>
  <c r="L101" i="12" s="1"/>
  <c r="D101" i="12"/>
  <c r="C101" i="12"/>
  <c r="A101" i="12"/>
  <c r="B101" i="12" s="1"/>
  <c r="J100" i="12"/>
  <c r="N100" i="12" s="1"/>
  <c r="T100" i="12" s="1"/>
  <c r="V100" i="12" s="1"/>
  <c r="I100" i="12"/>
  <c r="K100" i="12" s="1"/>
  <c r="H100" i="12"/>
  <c r="G100" i="12"/>
  <c r="E100" i="12"/>
  <c r="A100" i="12"/>
  <c r="F100" i="12" s="1"/>
  <c r="A99" i="12"/>
  <c r="A98" i="12"/>
  <c r="A97" i="12"/>
  <c r="Q96" i="12"/>
  <c r="S96" i="12" s="1"/>
  <c r="N96" i="12"/>
  <c r="T96" i="12" s="1"/>
  <c r="V96" i="12" s="1"/>
  <c r="M96" i="12"/>
  <c r="J96" i="12"/>
  <c r="I96" i="12"/>
  <c r="K96" i="12" s="1"/>
  <c r="H96" i="12"/>
  <c r="G96" i="12"/>
  <c r="F96" i="12"/>
  <c r="E96" i="12"/>
  <c r="D96" i="12"/>
  <c r="C96" i="12"/>
  <c r="A96" i="12"/>
  <c r="B96" i="12" s="1"/>
  <c r="O95" i="12"/>
  <c r="J95" i="12"/>
  <c r="N95" i="12" s="1"/>
  <c r="T95" i="12" s="1"/>
  <c r="V95" i="12" s="1"/>
  <c r="I95" i="12"/>
  <c r="K95" i="12" s="1"/>
  <c r="H95" i="12"/>
  <c r="G95" i="12"/>
  <c r="E95" i="12"/>
  <c r="A95" i="12"/>
  <c r="F95" i="12" s="1"/>
  <c r="K94" i="12"/>
  <c r="J94" i="12"/>
  <c r="N94" i="12" s="1"/>
  <c r="T94" i="12" s="1"/>
  <c r="V94" i="12" s="1"/>
  <c r="I94" i="12"/>
  <c r="G94" i="12"/>
  <c r="B94" i="12"/>
  <c r="A94" i="12"/>
  <c r="M93" i="12"/>
  <c r="Q93" i="12" s="1"/>
  <c r="S93" i="12" s="1"/>
  <c r="A93" i="12"/>
  <c r="M92" i="12"/>
  <c r="Q92" i="12" s="1"/>
  <c r="S92" i="12" s="1"/>
  <c r="C92" i="12"/>
  <c r="A92" i="12"/>
  <c r="Q91" i="12"/>
  <c r="S91" i="12" s="1"/>
  <c r="N91" i="12"/>
  <c r="T91" i="12" s="1"/>
  <c r="V91" i="12" s="1"/>
  <c r="M91" i="12"/>
  <c r="J91" i="12"/>
  <c r="I91" i="12"/>
  <c r="K91" i="12" s="1"/>
  <c r="H91" i="12"/>
  <c r="G91" i="12"/>
  <c r="F91" i="12"/>
  <c r="E91" i="12"/>
  <c r="D91" i="12"/>
  <c r="C91" i="12"/>
  <c r="A91" i="12"/>
  <c r="B91" i="12" s="1"/>
  <c r="J90" i="12"/>
  <c r="N90" i="12" s="1"/>
  <c r="T90" i="12" s="1"/>
  <c r="V90" i="12" s="1"/>
  <c r="I90" i="12"/>
  <c r="K90" i="12" s="1"/>
  <c r="H90" i="12"/>
  <c r="G90" i="12"/>
  <c r="E90" i="12"/>
  <c r="O90" i="12" s="1"/>
  <c r="A90" i="12"/>
  <c r="T89" i="12"/>
  <c r="V89" i="12" s="1"/>
  <c r="M89" i="12"/>
  <c r="Q89" i="12" s="1"/>
  <c r="S89" i="12" s="1"/>
  <c r="J89" i="12"/>
  <c r="N89" i="12" s="1"/>
  <c r="B89" i="12"/>
  <c r="A89" i="12"/>
  <c r="I88" i="12"/>
  <c r="K88" i="12" s="1"/>
  <c r="D88" i="12"/>
  <c r="C88" i="12"/>
  <c r="A88" i="12"/>
  <c r="M88" i="12" s="1"/>
  <c r="Q88" i="12" s="1"/>
  <c r="S88" i="12" s="1"/>
  <c r="M87" i="12"/>
  <c r="Q87" i="12" s="1"/>
  <c r="S87" i="12" s="1"/>
  <c r="G87" i="12"/>
  <c r="F87" i="12"/>
  <c r="E87" i="12"/>
  <c r="D87" i="12"/>
  <c r="C87" i="12"/>
  <c r="A87" i="12"/>
  <c r="O86" i="12"/>
  <c r="P86" i="12" s="1"/>
  <c r="N86" i="12"/>
  <c r="T86" i="12" s="1"/>
  <c r="V86" i="12" s="1"/>
  <c r="M86" i="12"/>
  <c r="Q86" i="12" s="1"/>
  <c r="S86" i="12" s="1"/>
  <c r="J86" i="12"/>
  <c r="I86" i="12"/>
  <c r="K86" i="12" s="1"/>
  <c r="H86" i="12"/>
  <c r="G86" i="12"/>
  <c r="F86" i="12"/>
  <c r="E86" i="12"/>
  <c r="L86" i="12" s="1"/>
  <c r="D86" i="12"/>
  <c r="C86" i="12"/>
  <c r="A86" i="12"/>
  <c r="B86" i="12" s="1"/>
  <c r="K85" i="12"/>
  <c r="J85" i="12"/>
  <c r="N85" i="12" s="1"/>
  <c r="T85" i="12" s="1"/>
  <c r="V85" i="12" s="1"/>
  <c r="I85" i="12"/>
  <c r="H85" i="12"/>
  <c r="G85" i="12"/>
  <c r="A85" i="12"/>
  <c r="I84" i="12"/>
  <c r="K84" i="12" s="1"/>
  <c r="G84" i="12"/>
  <c r="C84" i="12"/>
  <c r="A84" i="12"/>
  <c r="M84" i="12" s="1"/>
  <c r="Q84" i="12" s="1"/>
  <c r="S84" i="12" s="1"/>
  <c r="M83" i="12"/>
  <c r="Q83" i="12" s="1"/>
  <c r="S83" i="12" s="1"/>
  <c r="J83" i="12"/>
  <c r="N83" i="12" s="1"/>
  <c r="T83" i="12" s="1"/>
  <c r="V83" i="12" s="1"/>
  <c r="I83" i="12"/>
  <c r="K83" i="12" s="1"/>
  <c r="B83" i="12"/>
  <c r="A83" i="12"/>
  <c r="G82" i="12"/>
  <c r="F82" i="12"/>
  <c r="E82" i="12"/>
  <c r="D82" i="12"/>
  <c r="C82" i="12"/>
  <c r="B82" i="12"/>
  <c r="A82" i="12"/>
  <c r="M82" i="12" s="1"/>
  <c r="Q82" i="12" s="1"/>
  <c r="S82" i="12" s="1"/>
  <c r="Q81" i="12"/>
  <c r="S81" i="12" s="1"/>
  <c r="O81" i="12"/>
  <c r="P81" i="12" s="1"/>
  <c r="N81" i="12"/>
  <c r="T81" i="12" s="1"/>
  <c r="V81" i="12" s="1"/>
  <c r="M81" i="12"/>
  <c r="J81" i="12"/>
  <c r="I81" i="12"/>
  <c r="K81" i="12" s="1"/>
  <c r="H81" i="12"/>
  <c r="G81" i="12"/>
  <c r="F81" i="12"/>
  <c r="E81" i="12"/>
  <c r="L81" i="12" s="1"/>
  <c r="D81" i="12"/>
  <c r="C81" i="12"/>
  <c r="A81" i="12"/>
  <c r="B81" i="12" s="1"/>
  <c r="J80" i="12"/>
  <c r="N80" i="12" s="1"/>
  <c r="T80" i="12" s="1"/>
  <c r="V80" i="12" s="1"/>
  <c r="I80" i="12"/>
  <c r="K80" i="12" s="1"/>
  <c r="H80" i="12"/>
  <c r="G80" i="12"/>
  <c r="F80" i="12"/>
  <c r="E80" i="12"/>
  <c r="A80" i="12"/>
  <c r="M79" i="12"/>
  <c r="Q79" i="12" s="1"/>
  <c r="S79" i="12" s="1"/>
  <c r="H79" i="12"/>
  <c r="C79" i="12"/>
  <c r="B79" i="12"/>
  <c r="A79" i="12"/>
  <c r="J79" i="12" s="1"/>
  <c r="N79" i="12" s="1"/>
  <c r="T79" i="12" s="1"/>
  <c r="V79" i="12" s="1"/>
  <c r="A78" i="12"/>
  <c r="M78" i="12" s="1"/>
  <c r="Q78" i="12" s="1"/>
  <c r="S78" i="12" s="1"/>
  <c r="G77" i="12"/>
  <c r="E77" i="12"/>
  <c r="D77" i="12"/>
  <c r="B77" i="12"/>
  <c r="A77" i="12"/>
  <c r="M77" i="12" s="1"/>
  <c r="Q77" i="12" s="1"/>
  <c r="S77" i="12" s="1"/>
  <c r="O76" i="12"/>
  <c r="N76" i="12"/>
  <c r="T76" i="12" s="1"/>
  <c r="V76" i="12" s="1"/>
  <c r="M76" i="12"/>
  <c r="Q76" i="12" s="1"/>
  <c r="S76" i="12" s="1"/>
  <c r="J76" i="12"/>
  <c r="I76" i="12"/>
  <c r="K76" i="12" s="1"/>
  <c r="H76" i="12"/>
  <c r="G76" i="12"/>
  <c r="F76" i="12"/>
  <c r="E76" i="12"/>
  <c r="D76" i="12"/>
  <c r="C76" i="12"/>
  <c r="A76" i="12"/>
  <c r="B76" i="12" s="1"/>
  <c r="T75" i="12"/>
  <c r="V75" i="12" s="1"/>
  <c r="K75" i="12"/>
  <c r="J75" i="12"/>
  <c r="N75" i="12" s="1"/>
  <c r="I75" i="12"/>
  <c r="H75" i="12"/>
  <c r="G75" i="12"/>
  <c r="F75" i="12"/>
  <c r="E75" i="12"/>
  <c r="O75" i="12" s="1"/>
  <c r="A75" i="12"/>
  <c r="A74" i="12"/>
  <c r="M73" i="12"/>
  <c r="Q73" i="12" s="1"/>
  <c r="S73" i="12" s="1"/>
  <c r="K73" i="12"/>
  <c r="J73" i="12"/>
  <c r="N73" i="12" s="1"/>
  <c r="T73" i="12" s="1"/>
  <c r="V73" i="12" s="1"/>
  <c r="I73" i="12"/>
  <c r="E73" i="12"/>
  <c r="O73" i="12" s="1"/>
  <c r="D73" i="12"/>
  <c r="C73" i="12"/>
  <c r="A73" i="12"/>
  <c r="F72" i="12"/>
  <c r="D72" i="12"/>
  <c r="C72" i="12"/>
  <c r="A72" i="12"/>
  <c r="M72" i="12" s="1"/>
  <c r="Q72" i="12" s="1"/>
  <c r="S72" i="12" s="1"/>
  <c r="O71" i="12"/>
  <c r="N71" i="12"/>
  <c r="T71" i="12" s="1"/>
  <c r="V71" i="12" s="1"/>
  <c r="M71" i="12"/>
  <c r="Q71" i="12" s="1"/>
  <c r="S71" i="12" s="1"/>
  <c r="J71" i="12"/>
  <c r="I71" i="12"/>
  <c r="K71" i="12" s="1"/>
  <c r="H71" i="12"/>
  <c r="G71" i="12"/>
  <c r="F71" i="12"/>
  <c r="E71" i="12"/>
  <c r="D71" i="12"/>
  <c r="C71" i="12"/>
  <c r="A71" i="12"/>
  <c r="B71" i="12" s="1"/>
  <c r="T70" i="12"/>
  <c r="V70" i="12" s="1"/>
  <c r="J70" i="12"/>
  <c r="N70" i="12" s="1"/>
  <c r="H70" i="12"/>
  <c r="G70" i="12"/>
  <c r="E70" i="12"/>
  <c r="A70" i="12"/>
  <c r="I70" i="12" s="1"/>
  <c r="K70" i="12" s="1"/>
  <c r="M69" i="12"/>
  <c r="Q69" i="12" s="1"/>
  <c r="S69" i="12" s="1"/>
  <c r="C69" i="12"/>
  <c r="A69" i="12"/>
  <c r="V68" i="12"/>
  <c r="S68" i="12"/>
  <c r="M68" i="12"/>
  <c r="Q68" i="12" s="1"/>
  <c r="J68" i="12"/>
  <c r="N68" i="12" s="1"/>
  <c r="T68" i="12" s="1"/>
  <c r="I68" i="12"/>
  <c r="K68" i="12" s="1"/>
  <c r="E68" i="12"/>
  <c r="O68" i="12" s="1"/>
  <c r="D68" i="12"/>
  <c r="C68" i="12"/>
  <c r="B68" i="12"/>
  <c r="A68" i="12"/>
  <c r="M67" i="12"/>
  <c r="Q67" i="12" s="1"/>
  <c r="S67" i="12" s="1"/>
  <c r="E67" i="12"/>
  <c r="C67" i="12"/>
  <c r="B67" i="12"/>
  <c r="A67" i="12"/>
  <c r="G67" i="12" s="1"/>
  <c r="N66" i="12"/>
  <c r="T66" i="12" s="1"/>
  <c r="V66" i="12" s="1"/>
  <c r="M66" i="12"/>
  <c r="Q66" i="12" s="1"/>
  <c r="S66" i="12" s="1"/>
  <c r="J66" i="12"/>
  <c r="I66" i="12"/>
  <c r="K66" i="12" s="1"/>
  <c r="H66" i="12"/>
  <c r="G66" i="12"/>
  <c r="F66" i="12"/>
  <c r="E66" i="12"/>
  <c r="O66" i="12" s="1"/>
  <c r="D66" i="12"/>
  <c r="C66" i="12"/>
  <c r="A66" i="12"/>
  <c r="B66" i="12" s="1"/>
  <c r="I65" i="12"/>
  <c r="K65" i="12" s="1"/>
  <c r="G65" i="12"/>
  <c r="F65" i="12"/>
  <c r="A65" i="12"/>
  <c r="J65" i="12" s="1"/>
  <c r="N65" i="12" s="1"/>
  <c r="T65" i="12" s="1"/>
  <c r="V65" i="12" s="1"/>
  <c r="M64" i="12"/>
  <c r="Q64" i="12" s="1"/>
  <c r="S64" i="12" s="1"/>
  <c r="J64" i="12"/>
  <c r="N64" i="12" s="1"/>
  <c r="T64" i="12" s="1"/>
  <c r="V64" i="12" s="1"/>
  <c r="I64" i="12"/>
  <c r="K64" i="12" s="1"/>
  <c r="B64" i="12"/>
  <c r="A64" i="12"/>
  <c r="K63" i="12"/>
  <c r="J63" i="12"/>
  <c r="N63" i="12" s="1"/>
  <c r="T63" i="12" s="1"/>
  <c r="V63" i="12" s="1"/>
  <c r="I63" i="12"/>
  <c r="E63" i="12"/>
  <c r="D63" i="12"/>
  <c r="C63" i="12"/>
  <c r="B63" i="12"/>
  <c r="A63" i="12"/>
  <c r="M63" i="12" s="1"/>
  <c r="Q63" i="12" s="1"/>
  <c r="S63" i="12" s="1"/>
  <c r="D62" i="12"/>
  <c r="A62" i="12"/>
  <c r="N61" i="12"/>
  <c r="T61" i="12" s="1"/>
  <c r="V61" i="12" s="1"/>
  <c r="M61" i="12"/>
  <c r="Q61" i="12" s="1"/>
  <c r="S61" i="12" s="1"/>
  <c r="J61" i="12"/>
  <c r="I61" i="12"/>
  <c r="K61" i="12" s="1"/>
  <c r="H61" i="12"/>
  <c r="G61" i="12"/>
  <c r="F61" i="12"/>
  <c r="E61" i="12"/>
  <c r="O61" i="12" s="1"/>
  <c r="D61" i="12"/>
  <c r="C61" i="12"/>
  <c r="A61" i="12"/>
  <c r="B61" i="12" s="1"/>
  <c r="H60" i="12"/>
  <c r="F60" i="12"/>
  <c r="E60" i="12"/>
  <c r="A60" i="12"/>
  <c r="J60" i="12" s="1"/>
  <c r="N60" i="12" s="1"/>
  <c r="T60" i="12" s="1"/>
  <c r="V60" i="12" s="1"/>
  <c r="A59" i="12"/>
  <c r="T58" i="12"/>
  <c r="V58" i="12" s="1"/>
  <c r="J58" i="12"/>
  <c r="N58" i="12" s="1"/>
  <c r="E58" i="12"/>
  <c r="O58" i="12" s="1"/>
  <c r="D58" i="12"/>
  <c r="B58" i="12"/>
  <c r="A58" i="12"/>
  <c r="M58" i="12" s="1"/>
  <c r="Q58" i="12" s="1"/>
  <c r="S58" i="12" s="1"/>
  <c r="M57" i="12"/>
  <c r="Q57" i="12" s="1"/>
  <c r="S57" i="12" s="1"/>
  <c r="C57" i="12"/>
  <c r="A57" i="12"/>
  <c r="S56" i="12"/>
  <c r="Q56" i="12"/>
  <c r="N56" i="12"/>
  <c r="T56" i="12" s="1"/>
  <c r="V56" i="12" s="1"/>
  <c r="M56" i="12"/>
  <c r="J56" i="12"/>
  <c r="I56" i="12"/>
  <c r="K56" i="12" s="1"/>
  <c r="H56" i="12"/>
  <c r="G56" i="12"/>
  <c r="F56" i="12"/>
  <c r="E56" i="12"/>
  <c r="O56" i="12" s="1"/>
  <c r="D56" i="12"/>
  <c r="C56" i="12"/>
  <c r="A56" i="12"/>
  <c r="B56" i="12" s="1"/>
  <c r="I55" i="12"/>
  <c r="K55" i="12" s="1"/>
  <c r="G55" i="12"/>
  <c r="F55" i="12"/>
  <c r="B55" i="12"/>
  <c r="A55" i="12"/>
  <c r="J55" i="12" s="1"/>
  <c r="N55" i="12" s="1"/>
  <c r="T55" i="12" s="1"/>
  <c r="V55" i="12" s="1"/>
  <c r="G54" i="12"/>
  <c r="C54" i="12"/>
  <c r="B54" i="12"/>
  <c r="A54" i="12"/>
  <c r="J54" i="12" s="1"/>
  <c r="N54" i="12" s="1"/>
  <c r="T54" i="12" s="1"/>
  <c r="V54" i="12" s="1"/>
  <c r="C53" i="12"/>
  <c r="A53" i="12"/>
  <c r="A52" i="12"/>
  <c r="S51" i="12"/>
  <c r="Q51" i="12"/>
  <c r="O51" i="12"/>
  <c r="N51" i="12"/>
  <c r="T51" i="12" s="1"/>
  <c r="V51" i="12" s="1"/>
  <c r="M51" i="12"/>
  <c r="J51" i="12"/>
  <c r="I51" i="12"/>
  <c r="K51" i="12" s="1"/>
  <c r="H51" i="12"/>
  <c r="G51" i="12"/>
  <c r="F51" i="12"/>
  <c r="E51" i="12"/>
  <c r="D51" i="12"/>
  <c r="C51" i="12"/>
  <c r="B51" i="12"/>
  <c r="A51" i="12"/>
  <c r="I50" i="12"/>
  <c r="K50" i="12" s="1"/>
  <c r="G50" i="12"/>
  <c r="F50" i="12"/>
  <c r="B50" i="12"/>
  <c r="A50" i="12"/>
  <c r="J50" i="12" s="1"/>
  <c r="N50" i="12" s="1"/>
  <c r="T50" i="12" s="1"/>
  <c r="V50" i="12" s="1"/>
  <c r="N49" i="12"/>
  <c r="T49" i="12" s="1"/>
  <c r="V49" i="12" s="1"/>
  <c r="G49" i="12"/>
  <c r="C49" i="12"/>
  <c r="B49" i="12"/>
  <c r="A49" i="12"/>
  <c r="J49" i="12" s="1"/>
  <c r="C48" i="12"/>
  <c r="A48" i="12"/>
  <c r="M47" i="12"/>
  <c r="Q47" i="12" s="1"/>
  <c r="S47" i="12" s="1"/>
  <c r="A47" i="12"/>
  <c r="S46" i="12"/>
  <c r="Q46" i="12"/>
  <c r="O46" i="12"/>
  <c r="N46" i="12"/>
  <c r="T46" i="12" s="1"/>
  <c r="V46" i="12" s="1"/>
  <c r="M46" i="12"/>
  <c r="J46" i="12"/>
  <c r="I46" i="12"/>
  <c r="K46" i="12" s="1"/>
  <c r="H46" i="12"/>
  <c r="G46" i="12"/>
  <c r="F46" i="12"/>
  <c r="E46" i="12"/>
  <c r="D46" i="12"/>
  <c r="C46" i="12"/>
  <c r="A46" i="12"/>
  <c r="B46" i="12" s="1"/>
  <c r="T45" i="12"/>
  <c r="V45" i="12" s="1"/>
  <c r="H45" i="12"/>
  <c r="F45" i="12"/>
  <c r="E45" i="12"/>
  <c r="A45" i="12"/>
  <c r="J45" i="12" s="1"/>
  <c r="N45" i="12" s="1"/>
  <c r="M44" i="12"/>
  <c r="Q44" i="12" s="1"/>
  <c r="S44" i="12" s="1"/>
  <c r="D44" i="12"/>
  <c r="A44" i="12"/>
  <c r="N43" i="12"/>
  <c r="T43" i="12" s="1"/>
  <c r="V43" i="12" s="1"/>
  <c r="K43" i="12"/>
  <c r="J43" i="12"/>
  <c r="I43" i="12"/>
  <c r="F43" i="12"/>
  <c r="E43" i="12"/>
  <c r="O43" i="12" s="1"/>
  <c r="B43" i="12"/>
  <c r="A43" i="12"/>
  <c r="Q42" i="12"/>
  <c r="S42" i="12" s="1"/>
  <c r="M42" i="12"/>
  <c r="L42" i="12"/>
  <c r="H42" i="12"/>
  <c r="G42" i="12"/>
  <c r="F42" i="12"/>
  <c r="E42" i="12"/>
  <c r="C42" i="12"/>
  <c r="B42" i="12"/>
  <c r="A42" i="12"/>
  <c r="S41" i="12"/>
  <c r="Q41" i="12"/>
  <c r="N41" i="12"/>
  <c r="T41" i="12" s="1"/>
  <c r="V41" i="12" s="1"/>
  <c r="M41" i="12"/>
  <c r="I41" i="12"/>
  <c r="K41" i="12" s="1"/>
  <c r="H41" i="12"/>
  <c r="G41" i="12"/>
  <c r="F41" i="12"/>
  <c r="E41" i="12"/>
  <c r="O41" i="12" s="1"/>
  <c r="D41" i="12"/>
  <c r="C41" i="12"/>
  <c r="B41" i="12"/>
  <c r="A41" i="12"/>
  <c r="J41" i="12" s="1"/>
  <c r="A40" i="12"/>
  <c r="T39" i="12"/>
  <c r="V39" i="12" s="1"/>
  <c r="K39" i="12"/>
  <c r="J39" i="12"/>
  <c r="N39" i="12" s="1"/>
  <c r="I39" i="12"/>
  <c r="H39" i="12"/>
  <c r="G39" i="12"/>
  <c r="B39" i="12"/>
  <c r="A39" i="12"/>
  <c r="L38" i="12"/>
  <c r="J38" i="12"/>
  <c r="N38" i="12" s="1"/>
  <c r="T38" i="12" s="1"/>
  <c r="V38" i="12" s="1"/>
  <c r="I38" i="12"/>
  <c r="K38" i="12" s="1"/>
  <c r="H38" i="12"/>
  <c r="E38" i="12"/>
  <c r="O38" i="12" s="1"/>
  <c r="P38" i="12" s="1"/>
  <c r="D38" i="12"/>
  <c r="C38" i="12"/>
  <c r="A38" i="12"/>
  <c r="J37" i="12"/>
  <c r="N37" i="12" s="1"/>
  <c r="T37" i="12" s="1"/>
  <c r="V37" i="12" s="1"/>
  <c r="F37" i="12"/>
  <c r="E37" i="12"/>
  <c r="D37" i="12"/>
  <c r="C37" i="12"/>
  <c r="B37" i="12"/>
  <c r="A37" i="12"/>
  <c r="G37" i="12" s="1"/>
  <c r="O36" i="12"/>
  <c r="M36" i="12"/>
  <c r="Q36" i="12" s="1"/>
  <c r="S36" i="12" s="1"/>
  <c r="I36" i="12"/>
  <c r="K36" i="12" s="1"/>
  <c r="H36" i="12"/>
  <c r="G36" i="12"/>
  <c r="F36" i="12"/>
  <c r="E36" i="12"/>
  <c r="D36" i="12"/>
  <c r="L36" i="12" s="1"/>
  <c r="C36" i="12"/>
  <c r="B36" i="12"/>
  <c r="A36" i="12"/>
  <c r="J36" i="12" s="1"/>
  <c r="N36" i="12" s="1"/>
  <c r="T36" i="12" s="1"/>
  <c r="V36" i="12" s="1"/>
  <c r="E35" i="12"/>
  <c r="A35" i="12"/>
  <c r="V34" i="12"/>
  <c r="M34" i="12"/>
  <c r="Q34" i="12" s="1"/>
  <c r="S34" i="12" s="1"/>
  <c r="J34" i="12"/>
  <c r="N34" i="12" s="1"/>
  <c r="T34" i="12" s="1"/>
  <c r="A34" i="12"/>
  <c r="T33" i="12"/>
  <c r="V33" i="12" s="1"/>
  <c r="O33" i="12"/>
  <c r="N33" i="12"/>
  <c r="K33" i="12"/>
  <c r="J33" i="12"/>
  <c r="I33" i="12"/>
  <c r="H33" i="12"/>
  <c r="E33" i="12"/>
  <c r="L33" i="12" s="1"/>
  <c r="D33" i="12"/>
  <c r="C33" i="12"/>
  <c r="B33" i="12"/>
  <c r="A33" i="12"/>
  <c r="G32" i="12"/>
  <c r="E32" i="12"/>
  <c r="O32" i="12" s="1"/>
  <c r="D32" i="12"/>
  <c r="B32" i="12"/>
  <c r="A32" i="12"/>
  <c r="J32" i="12" s="1"/>
  <c r="N32" i="12" s="1"/>
  <c r="T32" i="12" s="1"/>
  <c r="V32" i="12" s="1"/>
  <c r="Q31" i="12"/>
  <c r="S31" i="12" s="1"/>
  <c r="N31" i="12"/>
  <c r="T31" i="12" s="1"/>
  <c r="V31" i="12" s="1"/>
  <c r="M31" i="12"/>
  <c r="I31" i="12"/>
  <c r="K31" i="12" s="1"/>
  <c r="H31" i="12"/>
  <c r="G31" i="12"/>
  <c r="F31" i="12"/>
  <c r="E31" i="12"/>
  <c r="D31" i="12"/>
  <c r="C31" i="12"/>
  <c r="B31" i="12"/>
  <c r="A31" i="12"/>
  <c r="J31" i="12" s="1"/>
  <c r="N30" i="12"/>
  <c r="T30" i="12" s="1"/>
  <c r="V30" i="12" s="1"/>
  <c r="K30" i="12"/>
  <c r="J30" i="12"/>
  <c r="I30" i="12"/>
  <c r="H30" i="12"/>
  <c r="G30" i="12"/>
  <c r="D30" i="12"/>
  <c r="A30" i="12"/>
  <c r="J29" i="12"/>
  <c r="N29" i="12" s="1"/>
  <c r="T29" i="12" s="1"/>
  <c r="V29" i="12" s="1"/>
  <c r="I29" i="12"/>
  <c r="K29" i="12" s="1"/>
  <c r="H29" i="12"/>
  <c r="G29" i="12"/>
  <c r="F29" i="12"/>
  <c r="C29" i="12"/>
  <c r="A29" i="12"/>
  <c r="J28" i="12"/>
  <c r="N28" i="12" s="1"/>
  <c r="T28" i="12" s="1"/>
  <c r="V28" i="12" s="1"/>
  <c r="H28" i="12"/>
  <c r="E28" i="12"/>
  <c r="D28" i="12"/>
  <c r="C28" i="12"/>
  <c r="B28" i="12"/>
  <c r="A28" i="12"/>
  <c r="I28" i="12" s="1"/>
  <c r="K28" i="12" s="1"/>
  <c r="T27" i="12"/>
  <c r="V27" i="12" s="1"/>
  <c r="F27" i="12"/>
  <c r="D27" i="12"/>
  <c r="C27" i="12"/>
  <c r="A27" i="12"/>
  <c r="J27" i="12" s="1"/>
  <c r="N27" i="12" s="1"/>
  <c r="M26" i="12"/>
  <c r="Q26" i="12" s="1"/>
  <c r="S26" i="12" s="1"/>
  <c r="I26" i="12"/>
  <c r="K26" i="12" s="1"/>
  <c r="H26" i="12"/>
  <c r="G26" i="12"/>
  <c r="F26" i="12"/>
  <c r="E26" i="12"/>
  <c r="D26" i="12"/>
  <c r="L26" i="12" s="1"/>
  <c r="C26" i="12"/>
  <c r="B26" i="12"/>
  <c r="A26" i="12"/>
  <c r="J26" i="12" s="1"/>
  <c r="J25" i="12"/>
  <c r="N25" i="12" s="1"/>
  <c r="T25" i="12" s="1"/>
  <c r="V25" i="12" s="1"/>
  <c r="A25" i="12"/>
  <c r="T24" i="12"/>
  <c r="V24" i="12" s="1"/>
  <c r="K24" i="12"/>
  <c r="J24" i="12"/>
  <c r="N24" i="12" s="1"/>
  <c r="I24" i="12"/>
  <c r="H24" i="12"/>
  <c r="G24" i="12"/>
  <c r="F24" i="12"/>
  <c r="C24" i="12"/>
  <c r="B24" i="12"/>
  <c r="A24" i="12"/>
  <c r="I23" i="12"/>
  <c r="K23" i="12" s="1"/>
  <c r="E23" i="12"/>
  <c r="O23" i="12" s="1"/>
  <c r="D23" i="12"/>
  <c r="B23" i="12"/>
  <c r="A23" i="12"/>
  <c r="J23" i="12" s="1"/>
  <c r="N23" i="12" s="1"/>
  <c r="T23" i="12" s="1"/>
  <c r="V23" i="12" s="1"/>
  <c r="N22" i="12"/>
  <c r="T22" i="12" s="1"/>
  <c r="V22" i="12" s="1"/>
  <c r="E22" i="12"/>
  <c r="C22" i="12"/>
  <c r="B22" i="12"/>
  <c r="A22" i="12"/>
  <c r="J22" i="12" s="1"/>
  <c r="O21" i="12"/>
  <c r="M21" i="12"/>
  <c r="Q21" i="12" s="1"/>
  <c r="S21" i="12" s="1"/>
  <c r="L21" i="12"/>
  <c r="I21" i="12"/>
  <c r="K21" i="12" s="1"/>
  <c r="H21" i="12"/>
  <c r="G21" i="12"/>
  <c r="F21" i="12"/>
  <c r="E21" i="12"/>
  <c r="D21" i="12"/>
  <c r="C21" i="12"/>
  <c r="B21" i="12"/>
  <c r="A21" i="12"/>
  <c r="J21" i="12" s="1"/>
  <c r="N21" i="12" s="1"/>
  <c r="T21" i="12" s="1"/>
  <c r="V21" i="12" s="1"/>
  <c r="N20" i="12"/>
  <c r="T20" i="12" s="1"/>
  <c r="V20" i="12" s="1"/>
  <c r="J20" i="12"/>
  <c r="I20" i="12"/>
  <c r="K20" i="12" s="1"/>
  <c r="H20" i="12"/>
  <c r="G20" i="12"/>
  <c r="F20" i="12"/>
  <c r="E20" i="12"/>
  <c r="L20" i="12" s="1"/>
  <c r="A20" i="12"/>
  <c r="J19" i="12"/>
  <c r="N19" i="12" s="1"/>
  <c r="T19" i="12" s="1"/>
  <c r="V19" i="12" s="1"/>
  <c r="H19" i="12"/>
  <c r="G19" i="12"/>
  <c r="F19" i="12"/>
  <c r="C19" i="12"/>
  <c r="B19" i="12"/>
  <c r="A19" i="12"/>
  <c r="I19" i="12" s="1"/>
  <c r="K19" i="12" s="1"/>
  <c r="H18" i="12"/>
  <c r="D18" i="12"/>
  <c r="C18" i="12"/>
  <c r="A18" i="12"/>
  <c r="J18" i="12" s="1"/>
  <c r="N18" i="12" s="1"/>
  <c r="T18" i="12" s="1"/>
  <c r="V18" i="12" s="1"/>
  <c r="M17" i="12"/>
  <c r="Q17" i="12" s="1"/>
  <c r="S17" i="12" s="1"/>
  <c r="A17" i="12"/>
  <c r="S16" i="12"/>
  <c r="Q16" i="12"/>
  <c r="N16" i="12"/>
  <c r="T16" i="12" s="1"/>
  <c r="V16" i="12" s="1"/>
  <c r="M16" i="12"/>
  <c r="L16" i="12"/>
  <c r="I16" i="12"/>
  <c r="K16" i="12" s="1"/>
  <c r="H16" i="12"/>
  <c r="G16" i="12"/>
  <c r="F16" i="12"/>
  <c r="E16" i="12"/>
  <c r="O16" i="12" s="1"/>
  <c r="D16" i="12"/>
  <c r="C16" i="12"/>
  <c r="B16" i="12"/>
  <c r="A16" i="12"/>
  <c r="J16" i="12" s="1"/>
  <c r="T15" i="12"/>
  <c r="V15" i="12" s="1"/>
  <c r="K15" i="12"/>
  <c r="J15" i="12"/>
  <c r="N15" i="12" s="1"/>
  <c r="I15" i="12"/>
  <c r="H15" i="12"/>
  <c r="G15" i="12"/>
  <c r="F15" i="12"/>
  <c r="E15" i="12"/>
  <c r="O15" i="12" s="1"/>
  <c r="D15" i="12"/>
  <c r="A15" i="12"/>
  <c r="I14" i="12"/>
  <c r="K14" i="12" s="1"/>
  <c r="G14" i="12"/>
  <c r="F14" i="12"/>
  <c r="B14" i="12"/>
  <c r="A14" i="12"/>
  <c r="J14" i="12" s="1"/>
  <c r="N14" i="12" s="1"/>
  <c r="T14" i="12" s="1"/>
  <c r="V14" i="12" s="1"/>
  <c r="N13" i="12"/>
  <c r="T13" i="12" s="1"/>
  <c r="V13" i="12" s="1"/>
  <c r="E13" i="12"/>
  <c r="C13" i="12"/>
  <c r="B13" i="12"/>
  <c r="A13" i="12"/>
  <c r="J13" i="12" s="1"/>
  <c r="M12" i="12"/>
  <c r="Q12" i="12" s="1"/>
  <c r="S12" i="12" s="1"/>
  <c r="C12" i="12"/>
  <c r="A12" i="12"/>
  <c r="V11" i="12"/>
  <c r="M11" i="12"/>
  <c r="Q11" i="12" s="1"/>
  <c r="S11" i="12" s="1"/>
  <c r="I11" i="12"/>
  <c r="K11" i="12" s="1"/>
  <c r="H11" i="12"/>
  <c r="G11" i="12"/>
  <c r="F11" i="12"/>
  <c r="E11" i="12"/>
  <c r="O11" i="12" s="1"/>
  <c r="C11" i="12"/>
  <c r="A11" i="12"/>
  <c r="J11" i="12" s="1"/>
  <c r="N11" i="12" s="1"/>
  <c r="T11" i="12" s="1"/>
  <c r="T10" i="12"/>
  <c r="V10" i="12" s="1"/>
  <c r="Q10" i="12"/>
  <c r="S10" i="12" s="1"/>
  <c r="N10" i="12"/>
  <c r="M10" i="12"/>
  <c r="J10" i="12"/>
  <c r="I10" i="12"/>
  <c r="K10" i="12" s="1"/>
  <c r="H10" i="12"/>
  <c r="G10" i="12"/>
  <c r="F10" i="12"/>
  <c r="E10" i="12"/>
  <c r="D10" i="12"/>
  <c r="C10" i="12"/>
  <c r="B10" i="12"/>
  <c r="A10" i="12"/>
  <c r="O9" i="12"/>
  <c r="I9" i="12"/>
  <c r="K9" i="12" s="1"/>
  <c r="G9" i="12"/>
  <c r="F9" i="12"/>
  <c r="E9" i="12"/>
  <c r="L9" i="12" s="1"/>
  <c r="D9" i="12"/>
  <c r="B9" i="12"/>
  <c r="A9" i="12"/>
  <c r="J9" i="12" s="1"/>
  <c r="N9" i="12" s="1"/>
  <c r="T9" i="12" s="1"/>
  <c r="V9" i="12" s="1"/>
  <c r="Q8" i="12"/>
  <c r="S8" i="12" s="1"/>
  <c r="M8" i="12"/>
  <c r="I8" i="12"/>
  <c r="K8" i="12" s="1"/>
  <c r="G8" i="12"/>
  <c r="F8" i="12"/>
  <c r="D8" i="12"/>
  <c r="C8" i="12"/>
  <c r="B8" i="12"/>
  <c r="A8" i="12"/>
  <c r="E8" i="12" s="1"/>
  <c r="O8" i="12" s="1"/>
  <c r="M7" i="12"/>
  <c r="Q7" i="12" s="1"/>
  <c r="S7" i="12" s="1"/>
  <c r="I7" i="12"/>
  <c r="K7" i="12" s="1"/>
  <c r="F7" i="12"/>
  <c r="E7" i="12"/>
  <c r="D7" i="12"/>
  <c r="C7" i="12"/>
  <c r="B7" i="12"/>
  <c r="A7" i="12"/>
  <c r="G7" i="12" s="1"/>
  <c r="Q6" i="12"/>
  <c r="S6" i="12" s="1"/>
  <c r="M6" i="12"/>
  <c r="H6" i="12"/>
  <c r="F6" i="12"/>
  <c r="E6" i="12"/>
  <c r="D6" i="12"/>
  <c r="C6" i="12"/>
  <c r="B6" i="12"/>
  <c r="A6" i="12"/>
  <c r="I6" i="12" s="1"/>
  <c r="K6" i="12" s="1"/>
  <c r="S5" i="12"/>
  <c r="Q5" i="12"/>
  <c r="N5" i="12"/>
  <c r="T5" i="12" s="1"/>
  <c r="V5" i="12" s="1"/>
  <c r="M5" i="12"/>
  <c r="J5" i="12"/>
  <c r="I5" i="12"/>
  <c r="K5" i="12" s="1"/>
  <c r="H5" i="12"/>
  <c r="G5" i="12"/>
  <c r="F5" i="12"/>
  <c r="E5" i="12"/>
  <c r="D5" i="12"/>
  <c r="C5" i="12"/>
  <c r="B5" i="12"/>
  <c r="A5" i="12"/>
  <c r="O4" i="12"/>
  <c r="I4" i="12"/>
  <c r="K4" i="12" s="1"/>
  <c r="G4" i="12"/>
  <c r="F4" i="12"/>
  <c r="E4" i="12"/>
  <c r="L4" i="12" s="1"/>
  <c r="D4" i="12"/>
  <c r="B4" i="12"/>
  <c r="A4" i="12"/>
  <c r="J4" i="12" s="1"/>
  <c r="N4" i="12" s="1"/>
  <c r="T4" i="12" s="1"/>
  <c r="V4" i="12" s="1"/>
  <c r="Q3" i="12"/>
  <c r="M3" i="12"/>
  <c r="I3" i="12"/>
  <c r="K3" i="12" s="1"/>
  <c r="G3" i="12"/>
  <c r="F3" i="12"/>
  <c r="D3" i="12"/>
  <c r="C3" i="12"/>
  <c r="B3" i="12"/>
  <c r="A3" i="12"/>
  <c r="E3" i="12" s="1"/>
  <c r="O3" i="12" s="1"/>
  <c r="W334" i="10"/>
  <c r="W333" i="10"/>
  <c r="W332" i="10"/>
  <c r="W331" i="10"/>
  <c r="W330" i="10"/>
  <c r="W329" i="10"/>
  <c r="W328" i="10"/>
  <c r="W327" i="10"/>
  <c r="W326" i="10"/>
  <c r="W325" i="10"/>
  <c r="W324" i="10"/>
  <c r="W323" i="10"/>
  <c r="W322" i="10"/>
  <c r="W321" i="10"/>
  <c r="W320" i="10"/>
  <c r="W319" i="10"/>
  <c r="W318" i="10"/>
  <c r="W317" i="10"/>
  <c r="W316" i="10"/>
  <c r="W315" i="10"/>
  <c r="W314" i="10"/>
  <c r="W313" i="10"/>
  <c r="W312" i="10"/>
  <c r="W311" i="10"/>
  <c r="W310" i="10"/>
  <c r="W309" i="10"/>
  <c r="W308" i="10"/>
  <c r="W307" i="10"/>
  <c r="W306" i="10"/>
  <c r="W305" i="10"/>
  <c r="W304" i="10"/>
  <c r="W303" i="10"/>
  <c r="W302" i="10"/>
  <c r="W301" i="10"/>
  <c r="W300" i="10"/>
  <c r="W299" i="10"/>
  <c r="W298" i="10"/>
  <c r="W297" i="10"/>
  <c r="W296" i="10"/>
  <c r="W295" i="10"/>
  <c r="W294" i="10"/>
  <c r="W293" i="10"/>
  <c r="W292" i="10"/>
  <c r="W291" i="10"/>
  <c r="W290" i="10"/>
  <c r="W289" i="10"/>
  <c r="W288" i="10"/>
  <c r="W287" i="10"/>
  <c r="W286" i="10"/>
  <c r="W285" i="10"/>
  <c r="W284" i="10"/>
  <c r="W283" i="10"/>
  <c r="W282" i="10"/>
  <c r="W281" i="10"/>
  <c r="W280" i="10"/>
  <c r="W279" i="10"/>
  <c r="W278" i="10"/>
  <c r="W277" i="10"/>
  <c r="W276" i="10"/>
  <c r="W275" i="10"/>
  <c r="W274" i="10"/>
  <c r="W273" i="10"/>
  <c r="W272" i="10"/>
  <c r="W271" i="10"/>
  <c r="W270" i="10"/>
  <c r="W269" i="10"/>
  <c r="W268" i="10"/>
  <c r="W267" i="10"/>
  <c r="W266" i="10"/>
  <c r="W265" i="10"/>
  <c r="W264" i="10"/>
  <c r="W263" i="10"/>
  <c r="W262" i="10"/>
  <c r="W261" i="10"/>
  <c r="W260" i="10"/>
  <c r="W259" i="10"/>
  <c r="W258" i="10"/>
  <c r="W257" i="10"/>
  <c r="W256" i="10"/>
  <c r="W255" i="10"/>
  <c r="W254" i="10"/>
  <c r="W253" i="10"/>
  <c r="W252" i="10"/>
  <c r="W251" i="10"/>
  <c r="W250" i="10"/>
  <c r="W249" i="10"/>
  <c r="W248" i="10"/>
  <c r="W247" i="10"/>
  <c r="W246" i="10"/>
  <c r="W245" i="10"/>
  <c r="W244" i="10"/>
  <c r="W243" i="10"/>
  <c r="W242" i="10"/>
  <c r="W241" i="10"/>
  <c r="W240" i="10"/>
  <c r="W239" i="10"/>
  <c r="W238" i="10"/>
  <c r="W237" i="10"/>
  <c r="W236" i="10"/>
  <c r="W235" i="10"/>
  <c r="W234" i="10"/>
  <c r="W233" i="10"/>
  <c r="W232" i="10"/>
  <c r="W231" i="10"/>
  <c r="W230" i="10"/>
  <c r="W229" i="10"/>
  <c r="W228" i="10"/>
  <c r="W227" i="10"/>
  <c r="W226" i="10"/>
  <c r="W225" i="10"/>
  <c r="W224" i="10"/>
  <c r="W223" i="10"/>
  <c r="W222" i="10"/>
  <c r="W221" i="10"/>
  <c r="W220" i="10"/>
  <c r="W219" i="10"/>
  <c r="W218" i="10"/>
  <c r="W217" i="10"/>
  <c r="W216" i="10"/>
  <c r="W215" i="10"/>
  <c r="W214" i="10"/>
  <c r="W213" i="10"/>
  <c r="W212" i="10"/>
  <c r="W211" i="10"/>
  <c r="W210" i="10"/>
  <c r="W209" i="10"/>
  <c r="W208" i="10"/>
  <c r="W207" i="10"/>
  <c r="W206" i="10"/>
  <c r="W205" i="10"/>
  <c r="W204" i="10"/>
  <c r="W203" i="10"/>
  <c r="W202" i="10"/>
  <c r="W201" i="10"/>
  <c r="W200" i="10"/>
  <c r="W199" i="10"/>
  <c r="W198" i="10"/>
  <c r="W197" i="10"/>
  <c r="W196" i="10"/>
  <c r="W195" i="10"/>
  <c r="W194" i="10"/>
  <c r="W193" i="10"/>
  <c r="W192" i="10"/>
  <c r="W191" i="10"/>
  <c r="W190" i="10"/>
  <c r="W189" i="10"/>
  <c r="W188" i="10"/>
  <c r="W187" i="10"/>
  <c r="W186" i="10"/>
  <c r="W185" i="10"/>
  <c r="W184" i="10"/>
  <c r="W183" i="10"/>
  <c r="W182" i="10"/>
  <c r="W181" i="10"/>
  <c r="W180" i="10"/>
  <c r="W179" i="10"/>
  <c r="W178" i="10"/>
  <c r="W177" i="10"/>
  <c r="W176" i="10"/>
  <c r="W175" i="10"/>
  <c r="W174" i="10"/>
  <c r="W173" i="10"/>
  <c r="W172" i="10"/>
  <c r="W171" i="10"/>
  <c r="W170" i="10"/>
  <c r="W169" i="10"/>
  <c r="W168" i="10"/>
  <c r="W167" i="10"/>
  <c r="W166" i="10"/>
  <c r="W165" i="10"/>
  <c r="W164" i="10"/>
  <c r="W163" i="10"/>
  <c r="W162" i="10"/>
  <c r="W161" i="10"/>
  <c r="W160" i="10"/>
  <c r="W159" i="10"/>
  <c r="W158" i="10"/>
  <c r="W157" i="10"/>
  <c r="W156" i="10"/>
  <c r="W155" i="10"/>
  <c r="W154" i="10"/>
  <c r="W153" i="10"/>
  <c r="W152" i="10"/>
  <c r="W151" i="10"/>
  <c r="W150" i="10"/>
  <c r="W149" i="10"/>
  <c r="W148" i="10"/>
  <c r="W147" i="10"/>
  <c r="W146" i="10"/>
  <c r="W145" i="10"/>
  <c r="W144" i="10"/>
  <c r="W143" i="10"/>
  <c r="W142" i="10"/>
  <c r="W141" i="10"/>
  <c r="W140" i="10"/>
  <c r="W139" i="10"/>
  <c r="W138" i="10"/>
  <c r="W137" i="10"/>
  <c r="W136" i="10"/>
  <c r="W135" i="10"/>
  <c r="W134" i="10"/>
  <c r="W133" i="10"/>
  <c r="W132" i="10"/>
  <c r="W131" i="10"/>
  <c r="W130" i="10"/>
  <c r="W129" i="10"/>
  <c r="W128" i="10"/>
  <c r="W127" i="10"/>
  <c r="W126" i="10"/>
  <c r="W125" i="10"/>
  <c r="W124" i="10"/>
  <c r="W123" i="10"/>
  <c r="W122" i="10"/>
  <c r="W121" i="10"/>
  <c r="W120" i="10"/>
  <c r="W119" i="10"/>
  <c r="W118" i="10"/>
  <c r="W117" i="10"/>
  <c r="W116" i="10"/>
  <c r="W115" i="10"/>
  <c r="W114" i="10"/>
  <c r="W113" i="10"/>
  <c r="W112" i="10"/>
  <c r="W111" i="10"/>
  <c r="W110" i="10"/>
  <c r="W109" i="10"/>
  <c r="W108" i="10"/>
  <c r="W107" i="10"/>
  <c r="W106" i="10"/>
  <c r="W105" i="10"/>
  <c r="W104" i="10"/>
  <c r="W103" i="10"/>
  <c r="W102" i="10"/>
  <c r="W101" i="10"/>
  <c r="W100" i="10"/>
  <c r="W99" i="10"/>
  <c r="W98" i="10"/>
  <c r="W97" i="10"/>
  <c r="W96" i="10"/>
  <c r="W95" i="10"/>
  <c r="W94" i="10"/>
  <c r="W93" i="10"/>
  <c r="W92" i="10"/>
  <c r="W91" i="10"/>
  <c r="W90" i="10"/>
  <c r="W89" i="10"/>
  <c r="W88" i="10"/>
  <c r="W87" i="10"/>
  <c r="W86" i="10"/>
  <c r="W85" i="10"/>
  <c r="W84" i="10"/>
  <c r="W83" i="10"/>
  <c r="W82" i="10"/>
  <c r="W81" i="10"/>
  <c r="W80" i="10"/>
  <c r="W79" i="10"/>
  <c r="W78" i="10"/>
  <c r="W77" i="10"/>
  <c r="W76" i="10"/>
  <c r="W75" i="10"/>
  <c r="W74" i="10"/>
  <c r="W73" i="10"/>
  <c r="W72" i="10"/>
  <c r="W71" i="10"/>
  <c r="W70" i="10"/>
  <c r="W69" i="10"/>
  <c r="W68" i="10"/>
  <c r="W67" i="10"/>
  <c r="W66" i="10"/>
  <c r="W65" i="10"/>
  <c r="W64" i="10"/>
  <c r="W63" i="10"/>
  <c r="W62" i="10"/>
  <c r="W61" i="10"/>
  <c r="W60" i="10"/>
  <c r="W59" i="10"/>
  <c r="W58" i="10"/>
  <c r="W57" i="10"/>
  <c r="W56" i="10"/>
  <c r="W55" i="10"/>
  <c r="W54" i="10"/>
  <c r="W53" i="10"/>
  <c r="W52" i="10"/>
  <c r="W51" i="10"/>
  <c r="W50" i="10"/>
  <c r="W49" i="10"/>
  <c r="W48" i="10"/>
  <c r="W47" i="10"/>
  <c r="W46" i="10"/>
  <c r="W45" i="10"/>
  <c r="W44" i="10"/>
  <c r="W43" i="10"/>
  <c r="W42" i="10"/>
  <c r="W41" i="10"/>
  <c r="W40" i="10"/>
  <c r="W39" i="10"/>
  <c r="W38" i="10"/>
  <c r="W37" i="10"/>
  <c r="W36" i="10"/>
  <c r="W35" i="10"/>
  <c r="W34" i="10"/>
  <c r="W33" i="10"/>
  <c r="W32" i="10"/>
  <c r="W31" i="10"/>
  <c r="W30" i="10"/>
  <c r="W29" i="10"/>
  <c r="W28" i="10"/>
  <c r="W27" i="10"/>
  <c r="W26" i="10"/>
  <c r="W25" i="10"/>
  <c r="W24" i="10"/>
  <c r="W23" i="10"/>
  <c r="W22" i="10"/>
  <c r="W21" i="10"/>
  <c r="W20" i="10"/>
  <c r="W19" i="10"/>
  <c r="W18" i="10"/>
  <c r="W17" i="10"/>
  <c r="W16" i="10"/>
  <c r="W15" i="10"/>
  <c r="W14" i="10"/>
  <c r="W13" i="10"/>
  <c r="W12" i="10"/>
  <c r="W11" i="10"/>
  <c r="W10" i="10"/>
  <c r="W9" i="10"/>
  <c r="W8" i="10"/>
  <c r="W7" i="10"/>
  <c r="W6" i="10"/>
  <c r="W5" i="10"/>
  <c r="W4" i="10"/>
  <c r="W3" i="10"/>
  <c r="A107" i="9"/>
  <c r="A106" i="9"/>
  <c r="A105" i="9"/>
  <c r="A104" i="9"/>
  <c r="A103" i="9"/>
  <c r="A102" i="9"/>
  <c r="A101" i="9"/>
  <c r="F97" i="9"/>
  <c r="B97" i="9"/>
  <c r="F96" i="9"/>
  <c r="B96" i="9"/>
  <c r="F95" i="9"/>
  <c r="B95" i="9"/>
  <c r="F94" i="9"/>
  <c r="B94" i="9"/>
  <c r="F93" i="9"/>
  <c r="B93" i="9"/>
  <c r="F92" i="9"/>
  <c r="B92" i="9"/>
  <c r="F91" i="9"/>
  <c r="B91" i="9"/>
  <c r="F90" i="9"/>
  <c r="B90" i="9"/>
  <c r="A89" i="9"/>
  <c r="F88" i="9"/>
  <c r="E88" i="9"/>
  <c r="B88" i="9"/>
  <c r="F87" i="9"/>
  <c r="E87" i="9"/>
  <c r="B87" i="9"/>
  <c r="F86" i="9"/>
  <c r="E86" i="9"/>
  <c r="B86" i="9"/>
  <c r="F85" i="9"/>
  <c r="E85" i="9"/>
  <c r="B85" i="9"/>
  <c r="F84" i="9"/>
  <c r="E84" i="9"/>
  <c r="B84" i="9"/>
  <c r="F83" i="9"/>
  <c r="E83" i="9"/>
  <c r="B83" i="9"/>
  <c r="F82" i="9"/>
  <c r="E82" i="9"/>
  <c r="B82" i="9"/>
  <c r="F81" i="9"/>
  <c r="E81" i="9"/>
  <c r="B81" i="9"/>
  <c r="F80" i="9"/>
  <c r="E80" i="9"/>
  <c r="B80" i="9"/>
  <c r="F79" i="9"/>
  <c r="E79" i="9"/>
  <c r="B79" i="9"/>
  <c r="F78" i="9"/>
  <c r="E78" i="9"/>
  <c r="B78" i="9"/>
  <c r="F77" i="9"/>
  <c r="E77" i="9"/>
  <c r="B77" i="9"/>
  <c r="F76" i="9"/>
  <c r="E76" i="9"/>
  <c r="B76" i="9"/>
  <c r="F75" i="9"/>
  <c r="E75" i="9"/>
  <c r="B75" i="9"/>
  <c r="F74" i="9"/>
  <c r="E74" i="9"/>
  <c r="B74" i="9"/>
  <c r="A73" i="9"/>
  <c r="F72" i="9"/>
  <c r="E72" i="9"/>
  <c r="B72" i="9"/>
  <c r="F71" i="9"/>
  <c r="E71" i="9"/>
  <c r="B71" i="9"/>
  <c r="F70" i="9"/>
  <c r="E70" i="9"/>
  <c r="B70" i="9"/>
  <c r="F69" i="9"/>
  <c r="E69" i="9"/>
  <c r="B69" i="9"/>
  <c r="F68" i="9"/>
  <c r="E68" i="9"/>
  <c r="B68" i="9"/>
  <c r="A67" i="9"/>
  <c r="F66" i="9"/>
  <c r="E66" i="9"/>
  <c r="B66" i="9"/>
  <c r="F65" i="9"/>
  <c r="E65" i="9"/>
  <c r="B65" i="9"/>
  <c r="F64" i="9"/>
  <c r="E64" i="9"/>
  <c r="B64" i="9"/>
  <c r="F63" i="9"/>
  <c r="E63" i="9"/>
  <c r="B63" i="9"/>
  <c r="F62" i="9"/>
  <c r="E62" i="9"/>
  <c r="B62" i="9"/>
  <c r="F61" i="9"/>
  <c r="E61" i="9"/>
  <c r="B61" i="9"/>
  <c r="F60" i="9"/>
  <c r="E60" i="9"/>
  <c r="B60" i="9"/>
  <c r="F59" i="9"/>
  <c r="E59" i="9"/>
  <c r="B59" i="9"/>
  <c r="F58" i="9"/>
  <c r="E58" i="9"/>
  <c r="B58" i="9"/>
  <c r="F57" i="9"/>
  <c r="E57" i="9"/>
  <c r="B57" i="9"/>
  <c r="F56" i="9"/>
  <c r="E56" i="9"/>
  <c r="B56" i="9"/>
  <c r="F55" i="9"/>
  <c r="E55" i="9"/>
  <c r="B55" i="9"/>
  <c r="F54" i="9"/>
  <c r="E54" i="9"/>
  <c r="B54" i="9"/>
  <c r="A53" i="9"/>
  <c r="F52" i="9"/>
  <c r="E52" i="9"/>
  <c r="B52" i="9"/>
  <c r="F51" i="9"/>
  <c r="E51" i="9"/>
  <c r="B51" i="9"/>
  <c r="F50" i="9"/>
  <c r="E50" i="9"/>
  <c r="B50" i="9"/>
  <c r="F49" i="9"/>
  <c r="E49" i="9"/>
  <c r="B49" i="9"/>
  <c r="F48" i="9"/>
  <c r="E48" i="9"/>
  <c r="B48" i="9"/>
  <c r="F47" i="9"/>
  <c r="E47" i="9"/>
  <c r="B47" i="9"/>
  <c r="F46" i="9"/>
  <c r="E46" i="9"/>
  <c r="B46" i="9"/>
  <c r="F45" i="9"/>
  <c r="E45" i="9"/>
  <c r="B45" i="9"/>
  <c r="A44" i="9"/>
  <c r="F43" i="9"/>
  <c r="E43" i="9"/>
  <c r="B43" i="9"/>
  <c r="F42" i="9"/>
  <c r="E42" i="9"/>
  <c r="B42" i="9"/>
  <c r="A41" i="9"/>
  <c r="F40" i="9"/>
  <c r="E40" i="9"/>
  <c r="B40" i="9"/>
  <c r="F39" i="9"/>
  <c r="E39" i="9"/>
  <c r="B39" i="9"/>
  <c r="A38" i="9"/>
  <c r="F37" i="9"/>
  <c r="E37" i="9"/>
  <c r="B37" i="9"/>
  <c r="F36" i="9"/>
  <c r="E36" i="9"/>
  <c r="B36" i="9"/>
  <c r="F35" i="9"/>
  <c r="E35" i="9"/>
  <c r="B35" i="9"/>
  <c r="A34" i="9"/>
  <c r="F33" i="9"/>
  <c r="E33" i="9"/>
  <c r="B33" i="9"/>
  <c r="F32" i="9"/>
  <c r="E32" i="9"/>
  <c r="B32" i="9"/>
  <c r="F31" i="9"/>
  <c r="E31" i="9"/>
  <c r="B31" i="9"/>
  <c r="F30" i="9"/>
  <c r="E30" i="9"/>
  <c r="B30" i="9"/>
  <c r="A29" i="9"/>
  <c r="F28" i="9"/>
  <c r="E28" i="9"/>
  <c r="B28" i="9"/>
  <c r="F27" i="9"/>
  <c r="E27" i="9"/>
  <c r="B27" i="9"/>
  <c r="F26" i="9"/>
  <c r="E26" i="9"/>
  <c r="B26" i="9"/>
  <c r="F25" i="9"/>
  <c r="E25" i="9"/>
  <c r="B25" i="9"/>
  <c r="F24" i="9"/>
  <c r="E24" i="9"/>
  <c r="B24" i="9"/>
  <c r="A23" i="9"/>
  <c r="B22" i="9"/>
  <c r="B21" i="9"/>
  <c r="B20" i="9"/>
  <c r="B19" i="9"/>
  <c r="A18" i="9"/>
  <c r="C17" i="9"/>
  <c r="B17" i="9"/>
  <c r="C16" i="9"/>
  <c r="B16" i="9"/>
  <c r="C15" i="9"/>
  <c r="B15" i="9"/>
  <c r="C14" i="9"/>
  <c r="B14" i="9"/>
  <c r="C13" i="9"/>
  <c r="B13" i="9"/>
  <c r="A12" i="9"/>
  <c r="A11" i="9"/>
  <c r="A10" i="9"/>
  <c r="A9" i="9"/>
  <c r="A8" i="9"/>
  <c r="A7" i="9"/>
  <c r="A6" i="9"/>
  <c r="A5" i="9"/>
  <c r="C3" i="9"/>
  <c r="F2" i="9"/>
  <c r="A65" i="8"/>
  <c r="A64" i="8"/>
  <c r="A63" i="8"/>
  <c r="A62" i="8"/>
  <c r="A61" i="8"/>
  <c r="A60" i="8"/>
  <c r="A59" i="8"/>
  <c r="F55" i="8"/>
  <c r="B55" i="8"/>
  <c r="F54" i="8"/>
  <c r="B54" i="8"/>
  <c r="F53" i="8"/>
  <c r="B53" i="8"/>
  <c r="F52" i="8"/>
  <c r="B52" i="8"/>
  <c r="F51" i="8"/>
  <c r="B51" i="8"/>
  <c r="F50" i="8"/>
  <c r="B50" i="8"/>
  <c r="A49" i="8"/>
  <c r="F48" i="8"/>
  <c r="B48" i="8"/>
  <c r="F47" i="8"/>
  <c r="B47" i="8"/>
  <c r="F46" i="8"/>
  <c r="B46" i="8"/>
  <c r="F45" i="8"/>
  <c r="B45" i="8"/>
  <c r="F44" i="8"/>
  <c r="B44" i="8"/>
  <c r="F43" i="8"/>
  <c r="B43" i="8"/>
  <c r="F42" i="8"/>
  <c r="B42" i="8"/>
  <c r="F41" i="8"/>
  <c r="B41" i="8"/>
  <c r="A40" i="8"/>
  <c r="F39" i="8"/>
  <c r="B39" i="8"/>
  <c r="F38" i="8"/>
  <c r="B38" i="8"/>
  <c r="F37" i="8"/>
  <c r="B37" i="8"/>
  <c r="F36" i="8"/>
  <c r="B36" i="8"/>
  <c r="F35" i="8"/>
  <c r="B35" i="8"/>
  <c r="A34" i="8"/>
  <c r="F33" i="8"/>
  <c r="B33" i="8"/>
  <c r="F32" i="8"/>
  <c r="B32" i="8"/>
  <c r="F31" i="8"/>
  <c r="B31" i="8"/>
  <c r="F30" i="8"/>
  <c r="B30" i="8"/>
  <c r="F29" i="8"/>
  <c r="B29" i="8"/>
  <c r="A28" i="8"/>
  <c r="F27" i="8"/>
  <c r="B27" i="8"/>
  <c r="F26" i="8"/>
  <c r="B26" i="8"/>
  <c r="F25" i="8"/>
  <c r="B25" i="8"/>
  <c r="F24" i="8"/>
  <c r="B24" i="8"/>
  <c r="F23" i="8"/>
  <c r="B23" i="8"/>
  <c r="A22" i="8"/>
  <c r="F21" i="8"/>
  <c r="B21" i="8"/>
  <c r="F20" i="8"/>
  <c r="B20" i="8"/>
  <c r="A19" i="8"/>
  <c r="F18" i="8"/>
  <c r="B18" i="8"/>
  <c r="A17" i="8"/>
  <c r="C16" i="8"/>
  <c r="B16" i="8"/>
  <c r="C15" i="8"/>
  <c r="B15" i="8"/>
  <c r="C14" i="8"/>
  <c r="B14" i="8"/>
  <c r="C13" i="8"/>
  <c r="B13" i="8"/>
  <c r="A12" i="8"/>
  <c r="A11" i="8"/>
  <c r="A10" i="8"/>
  <c r="A9" i="8"/>
  <c r="A8" i="8"/>
  <c r="A7" i="8"/>
  <c r="A6" i="8"/>
  <c r="A5" i="8"/>
  <c r="C3" i="8"/>
  <c r="F2" i="8"/>
  <c r="A94" i="7"/>
  <c r="A93" i="7"/>
  <c r="A92" i="7"/>
  <c r="A91" i="7"/>
  <c r="A90" i="7"/>
  <c r="A89" i="7"/>
  <c r="A88" i="7"/>
  <c r="F85" i="7"/>
  <c r="B85" i="7"/>
  <c r="F84" i="7"/>
  <c r="B84" i="7"/>
  <c r="F83" i="7"/>
  <c r="B83" i="7"/>
  <c r="F82" i="7"/>
  <c r="B82" i="7"/>
  <c r="F81" i="7"/>
  <c r="B81" i="7"/>
  <c r="F80" i="7"/>
  <c r="B80" i="7"/>
  <c r="F79" i="7"/>
  <c r="B79" i="7"/>
  <c r="F78" i="7"/>
  <c r="B78" i="7"/>
  <c r="F77" i="7"/>
  <c r="B77" i="7"/>
  <c r="F76" i="7"/>
  <c r="B76" i="7"/>
  <c r="A75" i="7"/>
  <c r="F74" i="7"/>
  <c r="B74" i="7"/>
  <c r="F73" i="7"/>
  <c r="B73" i="7"/>
  <c r="F72" i="7"/>
  <c r="B72" i="7"/>
  <c r="F71" i="7"/>
  <c r="B71" i="7"/>
  <c r="F70" i="7"/>
  <c r="B70" i="7"/>
  <c r="F69" i="7"/>
  <c r="B69" i="7"/>
  <c r="F68" i="7"/>
  <c r="B68" i="7"/>
  <c r="F67" i="7"/>
  <c r="B67" i="7"/>
  <c r="F66" i="7"/>
  <c r="B66" i="7"/>
  <c r="F65" i="7"/>
  <c r="B65" i="7"/>
  <c r="F64" i="7"/>
  <c r="B64" i="7"/>
  <c r="F63" i="7"/>
  <c r="B63" i="7"/>
  <c r="A62" i="7"/>
  <c r="F61" i="7"/>
  <c r="B61" i="7"/>
  <c r="F60" i="7"/>
  <c r="B60" i="7"/>
  <c r="F59" i="7"/>
  <c r="B59" i="7"/>
  <c r="F58" i="7"/>
  <c r="B58" i="7"/>
  <c r="F57" i="7"/>
  <c r="B57" i="7"/>
  <c r="F56" i="7"/>
  <c r="B56" i="7"/>
  <c r="F55" i="7"/>
  <c r="B55" i="7"/>
  <c r="F54" i="7"/>
  <c r="B54" i="7"/>
  <c r="F53" i="7"/>
  <c r="B53" i="7"/>
  <c r="F52" i="7"/>
  <c r="B52" i="7"/>
  <c r="F51" i="7"/>
  <c r="B51" i="7"/>
  <c r="F50" i="7"/>
  <c r="B50" i="7"/>
  <c r="F49" i="7"/>
  <c r="B49" i="7"/>
  <c r="F48" i="7"/>
  <c r="B48" i="7"/>
  <c r="F47" i="7"/>
  <c r="B47" i="7"/>
  <c r="F46" i="7"/>
  <c r="B46" i="7"/>
  <c r="F45" i="7"/>
  <c r="B45" i="7"/>
  <c r="F44" i="7"/>
  <c r="B44" i="7"/>
  <c r="F43" i="7"/>
  <c r="B43" i="7"/>
  <c r="F42" i="7"/>
  <c r="B42" i="7"/>
  <c r="F41" i="7"/>
  <c r="B41" i="7"/>
  <c r="F40" i="7"/>
  <c r="B40" i="7"/>
  <c r="F39" i="7"/>
  <c r="B39" i="7"/>
  <c r="F38" i="7"/>
  <c r="B38" i="7"/>
  <c r="F37" i="7"/>
  <c r="B37" i="7"/>
  <c r="F36" i="7"/>
  <c r="B36" i="7"/>
  <c r="F35" i="7"/>
  <c r="B35" i="7"/>
  <c r="F34" i="7"/>
  <c r="B34" i="7"/>
  <c r="F33" i="7"/>
  <c r="B33" i="7"/>
  <c r="A32" i="7"/>
  <c r="F31" i="7"/>
  <c r="B31" i="7"/>
  <c r="F30" i="7"/>
  <c r="B30" i="7"/>
  <c r="F29" i="7"/>
  <c r="B29" i="7"/>
  <c r="F28" i="7"/>
  <c r="B28" i="7"/>
  <c r="F27" i="7"/>
  <c r="B27" i="7"/>
  <c r="F26" i="7"/>
  <c r="B26" i="7"/>
  <c r="F25" i="7"/>
  <c r="B25" i="7"/>
  <c r="F24" i="7"/>
  <c r="B24" i="7"/>
  <c r="F23" i="7"/>
  <c r="B23" i="7"/>
  <c r="A22" i="7"/>
  <c r="F21" i="7"/>
  <c r="B21" i="7"/>
  <c r="F20" i="7"/>
  <c r="B20" i="7"/>
  <c r="F19" i="7"/>
  <c r="B19" i="7"/>
  <c r="F18" i="7"/>
  <c r="B18" i="7"/>
  <c r="A17" i="7"/>
  <c r="C16" i="7"/>
  <c r="B16" i="7"/>
  <c r="C15" i="7"/>
  <c r="B15" i="7"/>
  <c r="C14" i="7"/>
  <c r="B14" i="7"/>
  <c r="C13" i="7"/>
  <c r="B13" i="7"/>
  <c r="A12" i="7"/>
  <c r="A11" i="7"/>
  <c r="A10" i="7"/>
  <c r="A9" i="7"/>
  <c r="A8" i="7"/>
  <c r="A7" i="7"/>
  <c r="A6" i="7"/>
  <c r="A5" i="7"/>
  <c r="C3" i="7"/>
  <c r="F2" i="7"/>
  <c r="A47" i="6"/>
  <c r="A46" i="6"/>
  <c r="A45" i="6"/>
  <c r="A44" i="6"/>
  <c r="A43" i="6"/>
  <c r="A42" i="6"/>
  <c r="A41" i="6"/>
  <c r="F37" i="6"/>
  <c r="B37" i="6"/>
  <c r="F36" i="6"/>
  <c r="B36" i="6"/>
  <c r="F35" i="6"/>
  <c r="B35" i="6"/>
  <c r="F34" i="6"/>
  <c r="B34" i="6"/>
  <c r="F33" i="6"/>
  <c r="B33" i="6"/>
  <c r="F32" i="6"/>
  <c r="B32" i="6"/>
  <c r="F31" i="6"/>
  <c r="B31" i="6"/>
  <c r="F30" i="6"/>
  <c r="B30" i="6"/>
  <c r="F29" i="6"/>
  <c r="B29" i="6"/>
  <c r="F28" i="6"/>
  <c r="B28" i="6"/>
  <c r="F27" i="6"/>
  <c r="B27" i="6"/>
  <c r="F26" i="6"/>
  <c r="B26" i="6"/>
  <c r="F25" i="6"/>
  <c r="B25" i="6"/>
  <c r="F24" i="6"/>
  <c r="B24" i="6"/>
  <c r="F23" i="6"/>
  <c r="B23" i="6"/>
  <c r="F22" i="6"/>
  <c r="B22" i="6"/>
  <c r="F21" i="6"/>
  <c r="B21" i="6"/>
  <c r="F20" i="6"/>
  <c r="B20" i="6"/>
  <c r="A19" i="6"/>
  <c r="F18" i="6"/>
  <c r="B18" i="6"/>
  <c r="A17" i="6"/>
  <c r="C16" i="6"/>
  <c r="B16" i="6"/>
  <c r="C15" i="6"/>
  <c r="B15" i="6"/>
  <c r="C14" i="6"/>
  <c r="B14" i="6"/>
  <c r="C13" i="6"/>
  <c r="B13" i="6"/>
  <c r="A12" i="6"/>
  <c r="A11" i="6"/>
  <c r="A10" i="6"/>
  <c r="A9" i="6"/>
  <c r="A8" i="6"/>
  <c r="A7" i="6"/>
  <c r="A6" i="6"/>
  <c r="A5" i="6"/>
  <c r="C3" i="6"/>
  <c r="F2" i="6"/>
  <c r="A84" i="5"/>
  <c r="A83" i="5"/>
  <c r="A82" i="5"/>
  <c r="A81" i="5"/>
  <c r="A80" i="5"/>
  <c r="A79" i="5"/>
  <c r="A78" i="5"/>
  <c r="F74" i="5"/>
  <c r="B74" i="5"/>
  <c r="F73" i="5"/>
  <c r="B73" i="5"/>
  <c r="F72" i="5"/>
  <c r="B72" i="5"/>
  <c r="F71" i="5"/>
  <c r="B71" i="5"/>
  <c r="F70" i="5"/>
  <c r="B70" i="5"/>
  <c r="F69" i="5"/>
  <c r="B69" i="5"/>
  <c r="A68" i="5"/>
  <c r="F67" i="5"/>
  <c r="B67" i="5"/>
  <c r="F66" i="5"/>
  <c r="B66" i="5"/>
  <c r="F65" i="5"/>
  <c r="B65" i="5"/>
  <c r="F64" i="5"/>
  <c r="B64" i="5"/>
  <c r="A63" i="5"/>
  <c r="F62" i="5"/>
  <c r="B62" i="5"/>
  <c r="F61" i="5"/>
  <c r="B61" i="5"/>
  <c r="F60" i="5"/>
  <c r="B60" i="5"/>
  <c r="F59" i="5"/>
  <c r="B59" i="5"/>
  <c r="F58" i="5"/>
  <c r="B58" i="5"/>
  <c r="F57" i="5"/>
  <c r="B57" i="5"/>
  <c r="F56" i="5"/>
  <c r="B56" i="5"/>
  <c r="F55" i="5"/>
  <c r="B55" i="5"/>
  <c r="F54" i="5"/>
  <c r="B54" i="5"/>
  <c r="F53" i="5"/>
  <c r="B53" i="5"/>
  <c r="F52" i="5"/>
  <c r="B52" i="5"/>
  <c r="A51" i="5"/>
  <c r="F50" i="5"/>
  <c r="E50" i="5"/>
  <c r="B50" i="5"/>
  <c r="F49" i="5"/>
  <c r="E49" i="5"/>
  <c r="B49" i="5"/>
  <c r="F48" i="5"/>
  <c r="E48" i="5"/>
  <c r="B48" i="5"/>
  <c r="F47" i="5"/>
  <c r="E47" i="5"/>
  <c r="B47" i="5"/>
  <c r="F46" i="5"/>
  <c r="E46" i="5"/>
  <c r="B46" i="5"/>
  <c r="F45" i="5"/>
  <c r="E45" i="5"/>
  <c r="B45" i="5"/>
  <c r="F44" i="5"/>
  <c r="E44" i="5"/>
  <c r="B44" i="5"/>
  <c r="F43" i="5"/>
  <c r="E43" i="5"/>
  <c r="B43" i="5"/>
  <c r="F42" i="5"/>
  <c r="E42" i="5"/>
  <c r="B42" i="5"/>
  <c r="F41" i="5"/>
  <c r="E41" i="5"/>
  <c r="B41" i="5"/>
  <c r="F40" i="5"/>
  <c r="E40" i="5"/>
  <c r="B40" i="5"/>
  <c r="F39" i="5"/>
  <c r="E39" i="5"/>
  <c r="B39" i="5"/>
  <c r="F38" i="5"/>
  <c r="E38" i="5"/>
  <c r="B38" i="5"/>
  <c r="F37" i="5"/>
  <c r="E37" i="5"/>
  <c r="B37" i="5"/>
  <c r="F36" i="5"/>
  <c r="E36" i="5"/>
  <c r="B36" i="5"/>
  <c r="F35" i="5"/>
  <c r="E35" i="5"/>
  <c r="B35" i="5"/>
  <c r="A34" i="5"/>
  <c r="F33" i="5"/>
  <c r="B33" i="5"/>
  <c r="F32" i="5"/>
  <c r="B32" i="5"/>
  <c r="F31" i="5"/>
  <c r="B31" i="5"/>
  <c r="F30" i="5"/>
  <c r="B30" i="5"/>
  <c r="F29" i="5"/>
  <c r="B29" i="5"/>
  <c r="F28" i="5"/>
  <c r="B28" i="5"/>
  <c r="F27" i="5"/>
  <c r="B27" i="5"/>
  <c r="F26" i="5"/>
  <c r="B26" i="5"/>
  <c r="F25" i="5"/>
  <c r="B25" i="5"/>
  <c r="F24" i="5"/>
  <c r="B24" i="5"/>
  <c r="F23" i="5"/>
  <c r="B23" i="5"/>
  <c r="F22" i="5"/>
  <c r="B22" i="5"/>
  <c r="F21" i="5"/>
  <c r="B21" i="5"/>
  <c r="F20" i="5"/>
  <c r="B20" i="5"/>
  <c r="A19" i="5"/>
  <c r="F18" i="5"/>
  <c r="B18" i="5"/>
  <c r="A17" i="5"/>
  <c r="C16" i="5"/>
  <c r="B16" i="5"/>
  <c r="C15" i="5"/>
  <c r="B15" i="5"/>
  <c r="C14" i="5"/>
  <c r="B14" i="5"/>
  <c r="C13" i="5"/>
  <c r="B13" i="5"/>
  <c r="A12" i="5"/>
  <c r="A11" i="5"/>
  <c r="A10" i="5"/>
  <c r="A9" i="5"/>
  <c r="A8" i="5"/>
  <c r="A7" i="5"/>
  <c r="A6" i="5"/>
  <c r="A5" i="5"/>
  <c r="C3" i="5"/>
  <c r="F2" i="5"/>
  <c r="A72" i="4"/>
  <c r="A71" i="4"/>
  <c r="A70" i="4"/>
  <c r="A69" i="4"/>
  <c r="A68" i="4"/>
  <c r="A67" i="4"/>
  <c r="A66" i="4"/>
  <c r="F61" i="4"/>
  <c r="B61" i="4"/>
  <c r="F60" i="4"/>
  <c r="B60" i="4"/>
  <c r="F59" i="4"/>
  <c r="B59" i="4"/>
  <c r="F58" i="4"/>
  <c r="B58" i="4"/>
  <c r="F57" i="4"/>
  <c r="B57" i="4"/>
  <c r="F56" i="4"/>
  <c r="B56" i="4"/>
  <c r="F55" i="4"/>
  <c r="B55" i="4"/>
  <c r="F54" i="4"/>
  <c r="B54" i="4"/>
  <c r="F53" i="4"/>
  <c r="B53" i="4"/>
  <c r="F52" i="4"/>
  <c r="B52" i="4"/>
  <c r="F51" i="4"/>
  <c r="B51" i="4"/>
  <c r="F50" i="4"/>
  <c r="B50" i="4"/>
  <c r="F49" i="4"/>
  <c r="B49" i="4"/>
  <c r="F48" i="4"/>
  <c r="B48" i="4"/>
  <c r="F47" i="4"/>
  <c r="B47" i="4"/>
  <c r="F46" i="4"/>
  <c r="B46" i="4"/>
  <c r="F45" i="4"/>
  <c r="B45" i="4"/>
  <c r="F44" i="4"/>
  <c r="B44" i="4"/>
  <c r="F43" i="4"/>
  <c r="B43" i="4"/>
  <c r="F42" i="4"/>
  <c r="B42" i="4"/>
  <c r="F41" i="4"/>
  <c r="B41" i="4"/>
  <c r="F40" i="4"/>
  <c r="B40" i="4"/>
  <c r="F39" i="4"/>
  <c r="B39" i="4"/>
  <c r="A38" i="4"/>
  <c r="F37" i="4"/>
  <c r="B37" i="4"/>
  <c r="F36" i="4"/>
  <c r="B36" i="4"/>
  <c r="F35" i="4"/>
  <c r="B35" i="4"/>
  <c r="F34" i="4"/>
  <c r="B34" i="4"/>
  <c r="F33" i="4"/>
  <c r="B33" i="4"/>
  <c r="F32" i="4"/>
  <c r="B32" i="4"/>
  <c r="F31" i="4"/>
  <c r="B31" i="4"/>
  <c r="F30" i="4"/>
  <c r="B30" i="4"/>
  <c r="F29" i="4"/>
  <c r="B29" i="4"/>
  <c r="F28" i="4"/>
  <c r="B28" i="4"/>
  <c r="F27" i="4"/>
  <c r="B27" i="4"/>
  <c r="F26" i="4"/>
  <c r="B26" i="4"/>
  <c r="F25" i="4"/>
  <c r="B25" i="4"/>
  <c r="F24" i="4"/>
  <c r="B24" i="4"/>
  <c r="F23" i="4"/>
  <c r="B23" i="4"/>
  <c r="F22" i="4"/>
  <c r="B22" i="4"/>
  <c r="F21" i="4"/>
  <c r="B21" i="4"/>
  <c r="F20" i="4"/>
  <c r="B20" i="4"/>
  <c r="A19" i="4"/>
  <c r="F18" i="4"/>
  <c r="B18" i="4"/>
  <c r="A17" i="4"/>
  <c r="C16" i="4"/>
  <c r="B16" i="4"/>
  <c r="C15" i="4"/>
  <c r="B15" i="4"/>
  <c r="C14" i="4"/>
  <c r="B14" i="4"/>
  <c r="C13" i="4"/>
  <c r="B13" i="4"/>
  <c r="A12" i="4"/>
  <c r="A11" i="4"/>
  <c r="A10" i="4"/>
  <c r="A9" i="4"/>
  <c r="A8" i="4"/>
  <c r="A7" i="4"/>
  <c r="A6" i="4"/>
  <c r="A5" i="4"/>
  <c r="C3" i="4"/>
  <c r="F2" i="4"/>
  <c r="A77" i="3"/>
  <c r="A76" i="3"/>
  <c r="A75" i="3"/>
  <c r="A74" i="3"/>
  <c r="A73" i="3"/>
  <c r="A72" i="3"/>
  <c r="A71" i="3"/>
  <c r="F67" i="3"/>
  <c r="E67" i="3"/>
  <c r="B67" i="3"/>
  <c r="F66" i="3"/>
  <c r="E66" i="3"/>
  <c r="B66" i="3"/>
  <c r="F65" i="3"/>
  <c r="E65" i="3"/>
  <c r="B65" i="3"/>
  <c r="F64" i="3"/>
  <c r="E64" i="3"/>
  <c r="B64" i="3"/>
  <c r="F63" i="3"/>
  <c r="E63" i="3"/>
  <c r="B63" i="3"/>
  <c r="F62" i="3"/>
  <c r="E62" i="3"/>
  <c r="B62" i="3"/>
  <c r="F61" i="3"/>
  <c r="E61" i="3"/>
  <c r="B61" i="3"/>
  <c r="F60" i="3"/>
  <c r="E60" i="3"/>
  <c r="B60" i="3"/>
  <c r="F59" i="3"/>
  <c r="E59" i="3"/>
  <c r="B59" i="3"/>
  <c r="F58" i="3"/>
  <c r="E58" i="3"/>
  <c r="B58" i="3"/>
  <c r="F57" i="3"/>
  <c r="E57" i="3"/>
  <c r="B57" i="3"/>
  <c r="F56" i="3"/>
  <c r="E56" i="3"/>
  <c r="B56" i="3"/>
  <c r="F55" i="3"/>
  <c r="E55" i="3"/>
  <c r="B55" i="3"/>
  <c r="F54" i="3"/>
  <c r="E54" i="3"/>
  <c r="B54" i="3"/>
  <c r="F53" i="3"/>
  <c r="E53" i="3"/>
  <c r="B53" i="3"/>
  <c r="A52" i="3"/>
  <c r="F51" i="3"/>
  <c r="E51" i="3"/>
  <c r="B51" i="3"/>
  <c r="F50" i="3"/>
  <c r="E50" i="3"/>
  <c r="B50" i="3"/>
  <c r="F49" i="3"/>
  <c r="E49" i="3"/>
  <c r="B49" i="3"/>
  <c r="F48" i="3"/>
  <c r="E48" i="3"/>
  <c r="B48" i="3"/>
  <c r="F47" i="3"/>
  <c r="E47" i="3"/>
  <c r="B47" i="3"/>
  <c r="F46" i="3"/>
  <c r="E46" i="3"/>
  <c r="B46" i="3"/>
  <c r="F45" i="3"/>
  <c r="E45" i="3"/>
  <c r="B45" i="3"/>
  <c r="F44" i="3"/>
  <c r="E44" i="3"/>
  <c r="B44" i="3"/>
  <c r="F43" i="3"/>
  <c r="E43" i="3"/>
  <c r="B43" i="3"/>
  <c r="F42" i="3"/>
  <c r="E42" i="3"/>
  <c r="B42" i="3"/>
  <c r="F41" i="3"/>
  <c r="E41" i="3"/>
  <c r="B41" i="3"/>
  <c r="F40" i="3"/>
  <c r="E40" i="3"/>
  <c r="B40" i="3"/>
  <c r="F39" i="3"/>
  <c r="E39" i="3"/>
  <c r="B39" i="3"/>
  <c r="F38" i="3"/>
  <c r="E38" i="3"/>
  <c r="B38" i="3"/>
  <c r="F37" i="3"/>
  <c r="E37" i="3"/>
  <c r="B37" i="3"/>
  <c r="F36" i="3"/>
  <c r="E36" i="3"/>
  <c r="B36" i="3"/>
  <c r="A35" i="3"/>
  <c r="F34" i="3"/>
  <c r="E34" i="3"/>
  <c r="B34" i="3"/>
  <c r="F33" i="3"/>
  <c r="E33" i="3"/>
  <c r="B33" i="3"/>
  <c r="F32" i="3"/>
  <c r="E32" i="3"/>
  <c r="B32" i="3"/>
  <c r="F31" i="3"/>
  <c r="E31" i="3"/>
  <c r="B31" i="3"/>
  <c r="F30" i="3"/>
  <c r="E30" i="3"/>
  <c r="B30" i="3"/>
  <c r="A29" i="3"/>
  <c r="F28" i="3"/>
  <c r="E28" i="3"/>
  <c r="B28" i="3"/>
  <c r="F27" i="3"/>
  <c r="E27" i="3"/>
  <c r="B27" i="3"/>
  <c r="F26" i="3"/>
  <c r="E26" i="3"/>
  <c r="B26" i="3"/>
  <c r="F25" i="3"/>
  <c r="E25" i="3"/>
  <c r="B25" i="3"/>
  <c r="F24" i="3"/>
  <c r="E24" i="3"/>
  <c r="B24" i="3"/>
  <c r="F23" i="3"/>
  <c r="E23" i="3"/>
  <c r="B23" i="3"/>
  <c r="F22" i="3"/>
  <c r="E22" i="3"/>
  <c r="B22" i="3"/>
  <c r="A21" i="3"/>
  <c r="C20" i="3"/>
  <c r="B20" i="3"/>
  <c r="C19" i="3"/>
  <c r="B19" i="3"/>
  <c r="C18" i="3"/>
  <c r="B18" i="3"/>
  <c r="C17" i="3"/>
  <c r="B17" i="3"/>
  <c r="C16" i="3"/>
  <c r="B16" i="3"/>
  <c r="C15" i="3"/>
  <c r="B15" i="3"/>
  <c r="C14" i="3"/>
  <c r="B14" i="3"/>
  <c r="C13" i="3"/>
  <c r="B13" i="3"/>
  <c r="A12" i="3"/>
  <c r="A11" i="3"/>
  <c r="A10" i="3"/>
  <c r="A9" i="3"/>
  <c r="A8" i="3"/>
  <c r="A7" i="3"/>
  <c r="A6" i="3"/>
  <c r="A5" i="3"/>
  <c r="C3" i="3"/>
  <c r="F2" i="3"/>
  <c r="F36" i="2"/>
  <c r="E36" i="2"/>
  <c r="B36" i="2"/>
  <c r="F35" i="2"/>
  <c r="E35" i="2"/>
  <c r="B35" i="2"/>
  <c r="F34" i="2"/>
  <c r="E34" i="2"/>
  <c r="B34" i="2"/>
  <c r="F33" i="2"/>
  <c r="E33" i="2"/>
  <c r="B33" i="2"/>
  <c r="F32" i="2"/>
  <c r="E32" i="2"/>
  <c r="B32" i="2"/>
  <c r="F31" i="2"/>
  <c r="E31" i="2"/>
  <c r="B31" i="2"/>
  <c r="F30" i="2"/>
  <c r="E30" i="2"/>
  <c r="B30" i="2"/>
  <c r="F29" i="2"/>
  <c r="E29" i="2"/>
  <c r="B29" i="2"/>
  <c r="A28" i="2"/>
  <c r="C18" i="8" s="1"/>
  <c r="F27" i="2"/>
  <c r="E27" i="2"/>
  <c r="B27" i="2"/>
  <c r="F26" i="2"/>
  <c r="E26" i="2"/>
  <c r="B26" i="2"/>
  <c r="F25" i="2"/>
  <c r="E25" i="2"/>
  <c r="B25" i="2"/>
  <c r="F24" i="2"/>
  <c r="E24" i="2"/>
  <c r="B24" i="2"/>
  <c r="F23" i="2"/>
  <c r="E23" i="2"/>
  <c r="B23" i="2"/>
  <c r="A22" i="2"/>
  <c r="B21" i="2"/>
  <c r="B20" i="2"/>
  <c r="B19" i="2"/>
  <c r="B18" i="2"/>
  <c r="B17" i="2"/>
  <c r="B16" i="2"/>
  <c r="B15" i="2"/>
  <c r="B14" i="2"/>
  <c r="B13" i="2"/>
  <c r="A12" i="2"/>
  <c r="A11" i="2"/>
  <c r="A10" i="2"/>
  <c r="A9" i="2"/>
  <c r="A8" i="2"/>
  <c r="A7" i="2"/>
  <c r="A6" i="2"/>
  <c r="A5" i="2"/>
  <c r="F2" i="2"/>
  <c r="E52" i="8" l="1"/>
  <c r="E48" i="8"/>
  <c r="E44" i="8"/>
  <c r="E51" i="8"/>
  <c r="E47" i="8"/>
  <c r="E29" i="8"/>
  <c r="E25" i="8"/>
  <c r="E21" i="8"/>
  <c r="E54" i="8"/>
  <c r="E36" i="8"/>
  <c r="E32" i="8"/>
  <c r="E43" i="8"/>
  <c r="E39" i="8"/>
  <c r="E53" i="8"/>
  <c r="E35" i="8"/>
  <c r="E31" i="8"/>
  <c r="E27" i="8"/>
  <c r="E46" i="8"/>
  <c r="E42" i="8"/>
  <c r="E33" i="8"/>
  <c r="E24" i="8"/>
  <c r="E55" i="8"/>
  <c r="E50" i="8"/>
  <c r="E37" i="8"/>
  <c r="E45" i="8"/>
  <c r="E41" i="8"/>
  <c r="E23" i="8"/>
  <c r="E18" i="8"/>
  <c r="E26" i="8"/>
  <c r="E30" i="8"/>
  <c r="E38" i="8"/>
  <c r="E20" i="8"/>
  <c r="D18" i="5"/>
  <c r="C18" i="7"/>
  <c r="D20" i="7"/>
  <c r="O7" i="12"/>
  <c r="P7" i="12" s="1"/>
  <c r="L7" i="12"/>
  <c r="L91" i="12"/>
  <c r="O91" i="12"/>
  <c r="P91" i="12" s="1"/>
  <c r="L116" i="12"/>
  <c r="O116" i="12"/>
  <c r="D18" i="7"/>
  <c r="L22" i="12"/>
  <c r="O22" i="12"/>
  <c r="M25" i="12"/>
  <c r="Q25" i="12" s="1"/>
  <c r="S25" i="12" s="1"/>
  <c r="C25" i="12"/>
  <c r="B25" i="12"/>
  <c r="I25" i="12"/>
  <c r="K25" i="12" s="1"/>
  <c r="H25" i="12"/>
  <c r="G25" i="12"/>
  <c r="F25" i="12"/>
  <c r="E25" i="12"/>
  <c r="D25" i="12"/>
  <c r="L96" i="12"/>
  <c r="O96" i="12"/>
  <c r="P96" i="12" s="1"/>
  <c r="J98" i="12"/>
  <c r="N98" i="12" s="1"/>
  <c r="T98" i="12" s="1"/>
  <c r="V98" i="12" s="1"/>
  <c r="H98" i="12"/>
  <c r="G98" i="12"/>
  <c r="F98" i="12"/>
  <c r="E98" i="12"/>
  <c r="D98" i="12"/>
  <c r="M98" i="12"/>
  <c r="Q98" i="12" s="1"/>
  <c r="S98" i="12" s="1"/>
  <c r="I98" i="12"/>
  <c r="K98" i="12" s="1"/>
  <c r="C98" i="12"/>
  <c r="B98" i="12"/>
  <c r="L31" i="12"/>
  <c r="O31" i="12"/>
  <c r="H99" i="12"/>
  <c r="F99" i="12"/>
  <c r="E99" i="12"/>
  <c r="D99" i="12"/>
  <c r="M99" i="12"/>
  <c r="Q99" i="12" s="1"/>
  <c r="S99" i="12" s="1"/>
  <c r="C99" i="12"/>
  <c r="B99" i="12"/>
  <c r="J99" i="12"/>
  <c r="N99" i="12" s="1"/>
  <c r="T99" i="12" s="1"/>
  <c r="V99" i="12" s="1"/>
  <c r="I99" i="12"/>
  <c r="K99" i="12" s="1"/>
  <c r="G99" i="12"/>
  <c r="C18" i="4"/>
  <c r="D21" i="9"/>
  <c r="L10" i="12"/>
  <c r="O10" i="12"/>
  <c r="I12" i="12"/>
  <c r="K12" i="12" s="1"/>
  <c r="H12" i="12"/>
  <c r="J12" i="12"/>
  <c r="N12" i="12" s="1"/>
  <c r="T12" i="12" s="1"/>
  <c r="V12" i="12" s="1"/>
  <c r="G12" i="12"/>
  <c r="F12" i="12"/>
  <c r="E12" i="12"/>
  <c r="D12" i="12"/>
  <c r="B12" i="12"/>
  <c r="O13" i="12"/>
  <c r="O37" i="12"/>
  <c r="F44" i="12"/>
  <c r="E44" i="12"/>
  <c r="J44" i="12"/>
  <c r="N44" i="12" s="1"/>
  <c r="T44" i="12" s="1"/>
  <c r="V44" i="12" s="1"/>
  <c r="I44" i="12"/>
  <c r="K44" i="12" s="1"/>
  <c r="H44" i="12"/>
  <c r="G44" i="12"/>
  <c r="C44" i="12"/>
  <c r="B44" i="12"/>
  <c r="O60" i="12"/>
  <c r="D18" i="4"/>
  <c r="C21" i="7"/>
  <c r="O5" i="12"/>
  <c r="P5" i="12" s="1"/>
  <c r="L5" i="12"/>
  <c r="O26" i="12"/>
  <c r="P26" i="12" s="1"/>
  <c r="N26" i="12"/>
  <c r="T26" i="12" s="1"/>
  <c r="V26" i="12" s="1"/>
  <c r="L35" i="12"/>
  <c r="O35" i="12"/>
  <c r="P35" i="12" s="1"/>
  <c r="O100" i="12"/>
  <c r="C21" i="9"/>
  <c r="E21" i="9" s="1"/>
  <c r="C19" i="9"/>
  <c r="F22" i="9"/>
  <c r="F20" i="9"/>
  <c r="D22" i="9"/>
  <c r="D20" i="9"/>
  <c r="C22" i="9"/>
  <c r="E22" i="9" s="1"/>
  <c r="C20" i="9"/>
  <c r="E20" i="9" s="1"/>
  <c r="F21" i="9"/>
  <c r="F19" i="9"/>
  <c r="C19" i="7"/>
  <c r="D21" i="7"/>
  <c r="D18" i="8"/>
  <c r="P9" i="12"/>
  <c r="O28" i="12"/>
  <c r="L28" i="12"/>
  <c r="J52" i="12"/>
  <c r="N52" i="12" s="1"/>
  <c r="T52" i="12" s="1"/>
  <c r="V52" i="12" s="1"/>
  <c r="I52" i="12"/>
  <c r="K52" i="12" s="1"/>
  <c r="G52" i="12"/>
  <c r="F52" i="12"/>
  <c r="E52" i="12"/>
  <c r="D52" i="12"/>
  <c r="C52" i="12"/>
  <c r="B52" i="12"/>
  <c r="D19" i="7"/>
  <c r="Q335" i="12"/>
  <c r="S3" i="12"/>
  <c r="P4" i="12"/>
  <c r="P11" i="12"/>
  <c r="M40" i="12"/>
  <c r="Q40" i="12" s="1"/>
  <c r="S40" i="12" s="1"/>
  <c r="C40" i="12"/>
  <c r="B40" i="12"/>
  <c r="J40" i="12"/>
  <c r="N40" i="12" s="1"/>
  <c r="T40" i="12" s="1"/>
  <c r="V40" i="12" s="1"/>
  <c r="I40" i="12"/>
  <c r="K40" i="12" s="1"/>
  <c r="H40" i="12"/>
  <c r="G40" i="12"/>
  <c r="E40" i="12"/>
  <c r="D40" i="12"/>
  <c r="H52" i="12"/>
  <c r="C18" i="6"/>
  <c r="R3" i="12"/>
  <c r="P21" i="12"/>
  <c r="P36" i="12"/>
  <c r="F40" i="12"/>
  <c r="M52" i="12"/>
  <c r="Q52" i="12" s="1"/>
  <c r="S52" i="12" s="1"/>
  <c r="O63" i="12"/>
  <c r="L63" i="12"/>
  <c r="L125" i="12"/>
  <c r="O125" i="12"/>
  <c r="P125" i="12" s="1"/>
  <c r="D18" i="6"/>
  <c r="P16" i="12"/>
  <c r="I17" i="12"/>
  <c r="K17" i="12" s="1"/>
  <c r="H17" i="12"/>
  <c r="J17" i="12"/>
  <c r="N17" i="12" s="1"/>
  <c r="T17" i="12" s="1"/>
  <c r="V17" i="12" s="1"/>
  <c r="G17" i="12"/>
  <c r="F17" i="12"/>
  <c r="E17" i="12"/>
  <c r="C17" i="12"/>
  <c r="B17" i="12"/>
  <c r="O45" i="12"/>
  <c r="J47" i="12"/>
  <c r="N47" i="12" s="1"/>
  <c r="T47" i="12" s="1"/>
  <c r="V47" i="12" s="1"/>
  <c r="I47" i="12"/>
  <c r="K47" i="12" s="1"/>
  <c r="G47" i="12"/>
  <c r="F47" i="12"/>
  <c r="E47" i="12"/>
  <c r="D47" i="12"/>
  <c r="C47" i="12"/>
  <c r="B47" i="12"/>
  <c r="O70" i="12"/>
  <c r="C18" i="5"/>
  <c r="C20" i="7"/>
  <c r="D19" i="9"/>
  <c r="O6" i="12"/>
  <c r="P6" i="12" s="1"/>
  <c r="L6" i="12"/>
  <c r="D17" i="12"/>
  <c r="E34" i="12"/>
  <c r="D34" i="12"/>
  <c r="I34" i="12"/>
  <c r="K34" i="12" s="1"/>
  <c r="H34" i="12"/>
  <c r="G34" i="12"/>
  <c r="F34" i="12"/>
  <c r="C34" i="12"/>
  <c r="B34" i="12"/>
  <c r="H47" i="12"/>
  <c r="F59" i="12"/>
  <c r="E59" i="12"/>
  <c r="D59" i="12"/>
  <c r="J59" i="12"/>
  <c r="N59" i="12" s="1"/>
  <c r="T59" i="12" s="1"/>
  <c r="V59" i="12" s="1"/>
  <c r="I59" i="12"/>
  <c r="K59" i="12" s="1"/>
  <c r="H59" i="12"/>
  <c r="G59" i="12"/>
  <c r="C59" i="12"/>
  <c r="B59" i="12"/>
  <c r="M59" i="12"/>
  <c r="Q59" i="12" s="1"/>
  <c r="S59" i="12" s="1"/>
  <c r="J62" i="12"/>
  <c r="N62" i="12" s="1"/>
  <c r="T62" i="12" s="1"/>
  <c r="V62" i="12" s="1"/>
  <c r="I62" i="12"/>
  <c r="K62" i="12" s="1"/>
  <c r="H62" i="12"/>
  <c r="M62" i="12"/>
  <c r="Q62" i="12" s="1"/>
  <c r="S62" i="12" s="1"/>
  <c r="G62" i="12"/>
  <c r="F62" i="12"/>
  <c r="E62" i="12"/>
  <c r="C62" i="12"/>
  <c r="B62" i="12"/>
  <c r="F74" i="12"/>
  <c r="E74" i="12"/>
  <c r="D74" i="12"/>
  <c r="M74" i="12"/>
  <c r="Q74" i="12" s="1"/>
  <c r="S74" i="12" s="1"/>
  <c r="J74" i="12"/>
  <c r="N74" i="12" s="1"/>
  <c r="T74" i="12" s="1"/>
  <c r="V74" i="12" s="1"/>
  <c r="I74" i="12"/>
  <c r="K74" i="12" s="1"/>
  <c r="H74" i="12"/>
  <c r="G74" i="12"/>
  <c r="C74" i="12"/>
  <c r="B74" i="12"/>
  <c r="M35" i="12"/>
  <c r="Q35" i="12" s="1"/>
  <c r="S35" i="12" s="1"/>
  <c r="C35" i="12"/>
  <c r="B35" i="12"/>
  <c r="H48" i="12"/>
  <c r="G48" i="12"/>
  <c r="M48" i="12"/>
  <c r="Q48" i="12" s="1"/>
  <c r="S48" i="12" s="1"/>
  <c r="H53" i="12"/>
  <c r="G53" i="12"/>
  <c r="M53" i="12"/>
  <c r="Q53" i="12" s="1"/>
  <c r="S53" i="12" s="1"/>
  <c r="J57" i="12"/>
  <c r="N57" i="12" s="1"/>
  <c r="T57" i="12" s="1"/>
  <c r="V57" i="12" s="1"/>
  <c r="I57" i="12"/>
  <c r="K57" i="12" s="1"/>
  <c r="H57" i="12"/>
  <c r="F69" i="12"/>
  <c r="E69" i="12"/>
  <c r="D69" i="12"/>
  <c r="B97" i="12"/>
  <c r="J97" i="12"/>
  <c r="N97" i="12" s="1"/>
  <c r="T97" i="12" s="1"/>
  <c r="V97" i="12" s="1"/>
  <c r="I97" i="12"/>
  <c r="K97" i="12" s="1"/>
  <c r="H97" i="12"/>
  <c r="G97" i="12"/>
  <c r="F97" i="12"/>
  <c r="O112" i="12"/>
  <c r="N112" i="12"/>
  <c r="T112" i="12" s="1"/>
  <c r="V112" i="12" s="1"/>
  <c r="L118" i="12"/>
  <c r="O118" i="12"/>
  <c r="P118" i="12" s="1"/>
  <c r="L135" i="12"/>
  <c r="O135" i="12"/>
  <c r="P135" i="12" s="1"/>
  <c r="H3" i="12"/>
  <c r="H4" i="12"/>
  <c r="G6" i="12"/>
  <c r="H7" i="12"/>
  <c r="H8" i="12"/>
  <c r="H9" i="12"/>
  <c r="L11" i="12"/>
  <c r="D13" i="12"/>
  <c r="L13" i="12" s="1"/>
  <c r="H14" i="12"/>
  <c r="E18" i="12"/>
  <c r="D22" i="12"/>
  <c r="H23" i="12"/>
  <c r="E27" i="12"/>
  <c r="M30" i="12"/>
  <c r="Q30" i="12" s="1"/>
  <c r="S30" i="12" s="1"/>
  <c r="C30" i="12"/>
  <c r="B30" i="12"/>
  <c r="F32" i="12"/>
  <c r="D35" i="12"/>
  <c r="E39" i="12"/>
  <c r="D39" i="12"/>
  <c r="M39" i="12"/>
  <c r="Q39" i="12" s="1"/>
  <c r="S39" i="12" s="1"/>
  <c r="H43" i="12"/>
  <c r="G43" i="12"/>
  <c r="M43" i="12"/>
  <c r="Q43" i="12" s="1"/>
  <c r="S43" i="12" s="1"/>
  <c r="G45" i="12"/>
  <c r="B48" i="12"/>
  <c r="D49" i="12"/>
  <c r="H50" i="12"/>
  <c r="B53" i="12"/>
  <c r="D54" i="12"/>
  <c r="H55" i="12"/>
  <c r="B57" i="12"/>
  <c r="I58" i="12"/>
  <c r="K58" i="12" s="1"/>
  <c r="G60" i="12"/>
  <c r="F64" i="12"/>
  <c r="E64" i="12"/>
  <c r="D64" i="12"/>
  <c r="H65" i="12"/>
  <c r="D67" i="12"/>
  <c r="B69" i="12"/>
  <c r="E72" i="12"/>
  <c r="F77" i="12"/>
  <c r="G79" i="12"/>
  <c r="H83" i="12"/>
  <c r="G83" i="12"/>
  <c r="F83" i="12"/>
  <c r="H84" i="12"/>
  <c r="E88" i="12"/>
  <c r="H89" i="12"/>
  <c r="F89" i="12"/>
  <c r="E89" i="12"/>
  <c r="D89" i="12"/>
  <c r="B92" i="12"/>
  <c r="J92" i="12"/>
  <c r="N92" i="12" s="1"/>
  <c r="T92" i="12" s="1"/>
  <c r="V92" i="12" s="1"/>
  <c r="I92" i="12"/>
  <c r="K92" i="12" s="1"/>
  <c r="H92" i="12"/>
  <c r="G92" i="12"/>
  <c r="C97" i="12"/>
  <c r="J103" i="12"/>
  <c r="N103" i="12" s="1"/>
  <c r="T103" i="12" s="1"/>
  <c r="V103" i="12" s="1"/>
  <c r="H103" i="12"/>
  <c r="G103" i="12"/>
  <c r="F103" i="12"/>
  <c r="E103" i="12"/>
  <c r="D103" i="12"/>
  <c r="H104" i="12"/>
  <c r="F104" i="12"/>
  <c r="E104" i="12"/>
  <c r="D104" i="12"/>
  <c r="M104" i="12"/>
  <c r="Q104" i="12" s="1"/>
  <c r="S104" i="12" s="1"/>
  <c r="C104" i="12"/>
  <c r="B104" i="12"/>
  <c r="O120" i="12"/>
  <c r="N120" i="12"/>
  <c r="T120" i="12" s="1"/>
  <c r="V120" i="12" s="1"/>
  <c r="S142" i="12"/>
  <c r="R142" i="12"/>
  <c r="R143" i="12" s="1"/>
  <c r="H78" i="12"/>
  <c r="G78" i="12"/>
  <c r="F78" i="12"/>
  <c r="O80" i="12"/>
  <c r="J93" i="12"/>
  <c r="N93" i="12" s="1"/>
  <c r="T93" i="12" s="1"/>
  <c r="V93" i="12" s="1"/>
  <c r="H93" i="12"/>
  <c r="G93" i="12"/>
  <c r="F93" i="12"/>
  <c r="E93" i="12"/>
  <c r="D97" i="12"/>
  <c r="B102" i="12"/>
  <c r="J102" i="12"/>
  <c r="N102" i="12" s="1"/>
  <c r="T102" i="12" s="1"/>
  <c r="V102" i="12" s="1"/>
  <c r="I102" i="12"/>
  <c r="K102" i="12" s="1"/>
  <c r="H102" i="12"/>
  <c r="G102" i="12"/>
  <c r="F102" i="12"/>
  <c r="J108" i="12"/>
  <c r="N108" i="12" s="1"/>
  <c r="T108" i="12" s="1"/>
  <c r="V108" i="12" s="1"/>
  <c r="H108" i="12"/>
  <c r="G108" i="12"/>
  <c r="F108" i="12"/>
  <c r="E108" i="12"/>
  <c r="D108" i="12"/>
  <c r="H109" i="12"/>
  <c r="F109" i="12"/>
  <c r="E109" i="12"/>
  <c r="D109" i="12"/>
  <c r="M109" i="12"/>
  <c r="Q109" i="12" s="1"/>
  <c r="S109" i="12" s="1"/>
  <c r="C109" i="12"/>
  <c r="B109" i="12"/>
  <c r="J3" i="12"/>
  <c r="N3" i="12" s="1"/>
  <c r="T3" i="12" s="1"/>
  <c r="J6" i="12"/>
  <c r="N6" i="12" s="1"/>
  <c r="T6" i="12" s="1"/>
  <c r="V6" i="12" s="1"/>
  <c r="J7" i="12"/>
  <c r="N7" i="12" s="1"/>
  <c r="T7" i="12" s="1"/>
  <c r="V7" i="12" s="1"/>
  <c r="J8" i="12"/>
  <c r="N8" i="12" s="1"/>
  <c r="T8" i="12" s="1"/>
  <c r="V8" i="12" s="1"/>
  <c r="H13" i="12"/>
  <c r="I18" i="12"/>
  <c r="K18" i="12" s="1"/>
  <c r="M20" i="12"/>
  <c r="Q20" i="12" s="1"/>
  <c r="S20" i="12" s="1"/>
  <c r="C20" i="12"/>
  <c r="B20" i="12"/>
  <c r="O20" i="12"/>
  <c r="P20" i="12" s="1"/>
  <c r="F22" i="12"/>
  <c r="G27" i="12"/>
  <c r="E29" i="12"/>
  <c r="D29" i="12"/>
  <c r="M29" i="12"/>
  <c r="Q29" i="12" s="1"/>
  <c r="S29" i="12" s="1"/>
  <c r="E30" i="12"/>
  <c r="F35" i="12"/>
  <c r="G38" i="12"/>
  <c r="F38" i="12"/>
  <c r="M38" i="12"/>
  <c r="Q38" i="12" s="1"/>
  <c r="S38" i="12" s="1"/>
  <c r="C39" i="12"/>
  <c r="C43" i="12"/>
  <c r="I45" i="12"/>
  <c r="K45" i="12" s="1"/>
  <c r="D48" i="12"/>
  <c r="H49" i="12"/>
  <c r="D53" i="12"/>
  <c r="H54" i="12"/>
  <c r="D57" i="12"/>
  <c r="I60" i="12"/>
  <c r="K60" i="12" s="1"/>
  <c r="C64" i="12"/>
  <c r="F67" i="12"/>
  <c r="G69" i="12"/>
  <c r="G72" i="12"/>
  <c r="H73" i="12"/>
  <c r="L73" i="12" s="1"/>
  <c r="P73" i="12" s="1"/>
  <c r="G73" i="12"/>
  <c r="F73" i="12"/>
  <c r="L76" i="12"/>
  <c r="P76" i="12" s="1"/>
  <c r="B78" i="12"/>
  <c r="I79" i="12"/>
  <c r="K79" i="12" s="1"/>
  <c r="C83" i="12"/>
  <c r="J84" i="12"/>
  <c r="N84" i="12" s="1"/>
  <c r="T84" i="12" s="1"/>
  <c r="V84" i="12" s="1"/>
  <c r="D85" i="12"/>
  <c r="M85" i="12"/>
  <c r="Q85" i="12" s="1"/>
  <c r="S85" i="12" s="1"/>
  <c r="C85" i="12"/>
  <c r="B85" i="12"/>
  <c r="C89" i="12"/>
  <c r="D92" i="12"/>
  <c r="B93" i="12"/>
  <c r="E97" i="12"/>
  <c r="C102" i="12"/>
  <c r="B107" i="12"/>
  <c r="J107" i="12"/>
  <c r="I107" i="12"/>
  <c r="K107" i="12" s="1"/>
  <c r="H107" i="12"/>
  <c r="G107" i="12"/>
  <c r="F107" i="12"/>
  <c r="B108" i="12"/>
  <c r="G109" i="12"/>
  <c r="L115" i="12"/>
  <c r="P115" i="12" s="1"/>
  <c r="L126" i="12"/>
  <c r="O126" i="12"/>
  <c r="P126" i="12" s="1"/>
  <c r="L130" i="12"/>
  <c r="O130" i="12"/>
  <c r="B11" i="12"/>
  <c r="P28" i="11" s="1"/>
  <c r="I13" i="12"/>
  <c r="K13" i="12" s="1"/>
  <c r="M15" i="12"/>
  <c r="Q15" i="12" s="1"/>
  <c r="S15" i="12" s="1"/>
  <c r="C15" i="12"/>
  <c r="B15" i="12"/>
  <c r="P37" i="11" s="1"/>
  <c r="D20" i="12"/>
  <c r="G22" i="12"/>
  <c r="E24" i="12"/>
  <c r="D24" i="12"/>
  <c r="M24" i="12"/>
  <c r="Q24" i="12" s="1"/>
  <c r="S24" i="12" s="1"/>
  <c r="B29" i="12"/>
  <c r="F30" i="12"/>
  <c r="G33" i="12"/>
  <c r="F33" i="12"/>
  <c r="M33" i="12"/>
  <c r="Q33" i="12" s="1"/>
  <c r="S33" i="12" s="1"/>
  <c r="G35" i="12"/>
  <c r="B38" i="12"/>
  <c r="F39" i="12"/>
  <c r="J42" i="12"/>
  <c r="N42" i="12" s="1"/>
  <c r="T42" i="12" s="1"/>
  <c r="V42" i="12" s="1"/>
  <c r="I42" i="12"/>
  <c r="K42" i="12" s="1"/>
  <c r="D43" i="12"/>
  <c r="L43" i="12" s="1"/>
  <c r="P43" i="12" s="1"/>
  <c r="E48" i="12"/>
  <c r="I49" i="12"/>
  <c r="K49" i="12" s="1"/>
  <c r="E53" i="12"/>
  <c r="I54" i="12"/>
  <c r="K54" i="12" s="1"/>
  <c r="E57" i="12"/>
  <c r="L58" i="12"/>
  <c r="P58" i="12" s="1"/>
  <c r="G64" i="12"/>
  <c r="H68" i="12"/>
  <c r="L68" i="12" s="1"/>
  <c r="P68" i="12" s="1"/>
  <c r="G68" i="12"/>
  <c r="F68" i="12"/>
  <c r="H69" i="12"/>
  <c r="L71" i="12"/>
  <c r="P71" i="12" s="1"/>
  <c r="B73" i="12"/>
  <c r="C78" i="12"/>
  <c r="D80" i="12"/>
  <c r="L80" i="12" s="1"/>
  <c r="M80" i="12"/>
  <c r="Q80" i="12" s="1"/>
  <c r="S80" i="12" s="1"/>
  <c r="C80" i="12"/>
  <c r="B80" i="12"/>
  <c r="D83" i="12"/>
  <c r="E85" i="12"/>
  <c r="B87" i="12"/>
  <c r="J87" i="12"/>
  <c r="N87" i="12" s="1"/>
  <c r="T87" i="12" s="1"/>
  <c r="V87" i="12" s="1"/>
  <c r="I87" i="12"/>
  <c r="K87" i="12" s="1"/>
  <c r="H87" i="12"/>
  <c r="G89" i="12"/>
  <c r="E92" i="12"/>
  <c r="C93" i="12"/>
  <c r="H94" i="12"/>
  <c r="F94" i="12"/>
  <c r="E94" i="12"/>
  <c r="D94" i="12"/>
  <c r="M94" i="12"/>
  <c r="Q94" i="12" s="1"/>
  <c r="S94" i="12" s="1"/>
  <c r="C94" i="12"/>
  <c r="D102" i="12"/>
  <c r="I103" i="12"/>
  <c r="K103" i="12" s="1"/>
  <c r="J104" i="12"/>
  <c r="N104" i="12" s="1"/>
  <c r="T104" i="12" s="1"/>
  <c r="V104" i="12" s="1"/>
  <c r="C107" i="12"/>
  <c r="C108" i="12"/>
  <c r="I109" i="12"/>
  <c r="K109" i="12" s="1"/>
  <c r="O121" i="12"/>
  <c r="N121" i="12"/>
  <c r="T121" i="12" s="1"/>
  <c r="V121" i="12" s="1"/>
  <c r="O128" i="12"/>
  <c r="P128" i="12" s="1"/>
  <c r="N128" i="12"/>
  <c r="T128" i="12" s="1"/>
  <c r="V128" i="12" s="1"/>
  <c r="L3" i="12"/>
  <c r="P3" i="12" s="1"/>
  <c r="M4" i="12"/>
  <c r="Q4" i="12" s="1"/>
  <c r="S4" i="12" s="1"/>
  <c r="C4" i="12"/>
  <c r="L8" i="12"/>
  <c r="P8" i="12" s="1"/>
  <c r="M9" i="12"/>
  <c r="Q9" i="12" s="1"/>
  <c r="S9" i="12" s="1"/>
  <c r="C9" i="12"/>
  <c r="E19" i="12"/>
  <c r="D19" i="12"/>
  <c r="M19" i="12"/>
  <c r="Q19" i="12" s="1"/>
  <c r="S19" i="12" s="1"/>
  <c r="L23" i="12"/>
  <c r="P23" i="12" s="1"/>
  <c r="G28" i="12"/>
  <c r="F28" i="12"/>
  <c r="M28" i="12"/>
  <c r="Q28" i="12" s="1"/>
  <c r="S28" i="12" s="1"/>
  <c r="L32" i="12"/>
  <c r="P32" i="12" s="1"/>
  <c r="H35" i="12"/>
  <c r="I37" i="12"/>
  <c r="K37" i="12" s="1"/>
  <c r="H37" i="12"/>
  <c r="L37" i="12" s="1"/>
  <c r="M37" i="12"/>
  <c r="Q37" i="12" s="1"/>
  <c r="S37" i="12" s="1"/>
  <c r="L41" i="12"/>
  <c r="P41" i="12" s="1"/>
  <c r="F48" i="12"/>
  <c r="F53" i="12"/>
  <c r="F57" i="12"/>
  <c r="H63" i="12"/>
  <c r="G63" i="12"/>
  <c r="F63" i="12"/>
  <c r="H64" i="12"/>
  <c r="L66" i="12"/>
  <c r="P66" i="12" s="1"/>
  <c r="I69" i="12"/>
  <c r="K69" i="12" s="1"/>
  <c r="D75" i="12"/>
  <c r="L75" i="12" s="1"/>
  <c r="P75" i="12" s="1"/>
  <c r="M75" i="12"/>
  <c r="Q75" i="12" s="1"/>
  <c r="S75" i="12" s="1"/>
  <c r="C75" i="12"/>
  <c r="B75" i="12"/>
  <c r="D78" i="12"/>
  <c r="J82" i="12"/>
  <c r="N82" i="12" s="1"/>
  <c r="T82" i="12" s="1"/>
  <c r="V82" i="12" s="1"/>
  <c r="I82" i="12"/>
  <c r="K82" i="12" s="1"/>
  <c r="H82" i="12"/>
  <c r="L82" i="12" s="1"/>
  <c r="E83" i="12"/>
  <c r="F85" i="12"/>
  <c r="I89" i="12"/>
  <c r="K89" i="12" s="1"/>
  <c r="F90" i="12"/>
  <c r="D90" i="12"/>
  <c r="L90" i="12" s="1"/>
  <c r="P90" i="12" s="1"/>
  <c r="M90" i="12"/>
  <c r="Q90" i="12" s="1"/>
  <c r="S90" i="12" s="1"/>
  <c r="C90" i="12"/>
  <c r="B90" i="12"/>
  <c r="F92" i="12"/>
  <c r="D93" i="12"/>
  <c r="M97" i="12"/>
  <c r="Q97" i="12" s="1"/>
  <c r="S97" i="12" s="1"/>
  <c r="E102" i="12"/>
  <c r="D107" i="12"/>
  <c r="I108" i="12"/>
  <c r="K108" i="12" s="1"/>
  <c r="J109" i="12"/>
  <c r="N109" i="12" s="1"/>
  <c r="T109" i="12" s="1"/>
  <c r="V109" i="12" s="1"/>
  <c r="L117" i="12"/>
  <c r="O117" i="12"/>
  <c r="P117" i="12" s="1"/>
  <c r="J137" i="12"/>
  <c r="N137" i="12" s="1"/>
  <c r="T137" i="12" s="1"/>
  <c r="V137" i="12" s="1"/>
  <c r="G137" i="12"/>
  <c r="E137" i="12"/>
  <c r="D137" i="12"/>
  <c r="I137" i="12"/>
  <c r="K137" i="12" s="1"/>
  <c r="F137" i="12"/>
  <c r="M137" i="12"/>
  <c r="Q137" i="12" s="1"/>
  <c r="S137" i="12" s="1"/>
  <c r="H137" i="12"/>
  <c r="C137" i="12"/>
  <c r="B137" i="12"/>
  <c r="O148" i="12"/>
  <c r="L159" i="12"/>
  <c r="O159" i="12"/>
  <c r="P159" i="12" s="1"/>
  <c r="P160" i="12"/>
  <c r="E14" i="12"/>
  <c r="D14" i="12"/>
  <c r="M14" i="12"/>
  <c r="Q14" i="12" s="1"/>
  <c r="S14" i="12" s="1"/>
  <c r="L15" i="12"/>
  <c r="P15" i="12" s="1"/>
  <c r="G23" i="12"/>
  <c r="F23" i="12"/>
  <c r="M23" i="12"/>
  <c r="Q23" i="12" s="1"/>
  <c r="S23" i="12" s="1"/>
  <c r="I32" i="12"/>
  <c r="K32" i="12" s="1"/>
  <c r="H32" i="12"/>
  <c r="M32" i="12"/>
  <c r="Q32" i="12" s="1"/>
  <c r="S32" i="12" s="1"/>
  <c r="P33" i="12"/>
  <c r="I35" i="12"/>
  <c r="K35" i="12" s="1"/>
  <c r="I48" i="12"/>
  <c r="K48" i="12" s="1"/>
  <c r="D50" i="12"/>
  <c r="M50" i="12"/>
  <c r="Q50" i="12" s="1"/>
  <c r="S50" i="12" s="1"/>
  <c r="C50" i="12"/>
  <c r="I53" i="12"/>
  <c r="K53" i="12" s="1"/>
  <c r="D55" i="12"/>
  <c r="M55" i="12"/>
  <c r="Q55" i="12" s="1"/>
  <c r="S55" i="12" s="1"/>
  <c r="C55" i="12"/>
  <c r="G57" i="12"/>
  <c r="H58" i="12"/>
  <c r="G58" i="12"/>
  <c r="F58" i="12"/>
  <c r="L61" i="12"/>
  <c r="P61" i="12" s="1"/>
  <c r="J69" i="12"/>
  <c r="N69" i="12" s="1"/>
  <c r="T69" i="12" s="1"/>
  <c r="V69" i="12" s="1"/>
  <c r="D70" i="12"/>
  <c r="M70" i="12"/>
  <c r="Q70" i="12" s="1"/>
  <c r="S70" i="12" s="1"/>
  <c r="C70" i="12"/>
  <c r="B70" i="12"/>
  <c r="J77" i="12"/>
  <c r="N77" i="12" s="1"/>
  <c r="T77" i="12" s="1"/>
  <c r="V77" i="12" s="1"/>
  <c r="I77" i="12"/>
  <c r="K77" i="12" s="1"/>
  <c r="H77" i="12"/>
  <c r="L77" i="12" s="1"/>
  <c r="E78" i="12"/>
  <c r="I93" i="12"/>
  <c r="K93" i="12" s="1"/>
  <c r="L107" i="12"/>
  <c r="P113" i="12"/>
  <c r="O122" i="12"/>
  <c r="N122" i="12"/>
  <c r="T122" i="12" s="1"/>
  <c r="V122" i="12" s="1"/>
  <c r="G18" i="12"/>
  <c r="F18" i="12"/>
  <c r="M18" i="12"/>
  <c r="Q18" i="12" s="1"/>
  <c r="S18" i="12" s="1"/>
  <c r="I27" i="12"/>
  <c r="K27" i="12" s="1"/>
  <c r="H27" i="12"/>
  <c r="M27" i="12"/>
  <c r="Q27" i="12" s="1"/>
  <c r="S27" i="12" s="1"/>
  <c r="J35" i="12"/>
  <c r="N35" i="12" s="1"/>
  <c r="T35" i="12" s="1"/>
  <c r="V35" i="12" s="1"/>
  <c r="D45" i="12"/>
  <c r="L45" i="12" s="1"/>
  <c r="M45" i="12"/>
  <c r="Q45" i="12" s="1"/>
  <c r="S45" i="12" s="1"/>
  <c r="C45" i="12"/>
  <c r="J48" i="12"/>
  <c r="N48" i="12" s="1"/>
  <c r="T48" i="12" s="1"/>
  <c r="V48" i="12" s="1"/>
  <c r="J53" i="12"/>
  <c r="N53" i="12" s="1"/>
  <c r="T53" i="12" s="1"/>
  <c r="V53" i="12" s="1"/>
  <c r="L56" i="12"/>
  <c r="P56" i="12" s="1"/>
  <c r="D65" i="12"/>
  <c r="M65" i="12"/>
  <c r="Q65" i="12" s="1"/>
  <c r="S65" i="12" s="1"/>
  <c r="C65" i="12"/>
  <c r="B65" i="12"/>
  <c r="L70" i="12"/>
  <c r="J72" i="12"/>
  <c r="N72" i="12" s="1"/>
  <c r="T72" i="12" s="1"/>
  <c r="V72" i="12" s="1"/>
  <c r="I72" i="12"/>
  <c r="K72" i="12" s="1"/>
  <c r="H72" i="12"/>
  <c r="I78" i="12"/>
  <c r="K78" i="12" s="1"/>
  <c r="F84" i="12"/>
  <c r="E84" i="12"/>
  <c r="D84" i="12"/>
  <c r="L87" i="12"/>
  <c r="J88" i="12"/>
  <c r="N88" i="12" s="1"/>
  <c r="T88" i="12" s="1"/>
  <c r="V88" i="12" s="1"/>
  <c r="H88" i="12"/>
  <c r="G88" i="12"/>
  <c r="F88" i="12"/>
  <c r="M102" i="12"/>
  <c r="Q102" i="12" s="1"/>
  <c r="S102" i="12" s="1"/>
  <c r="L131" i="12"/>
  <c r="O131" i="12"/>
  <c r="P131" i="12" s="1"/>
  <c r="G13" i="12"/>
  <c r="F13" i="12"/>
  <c r="M13" i="12"/>
  <c r="Q13" i="12" s="1"/>
  <c r="S13" i="12" s="1"/>
  <c r="C14" i="12"/>
  <c r="B18" i="12"/>
  <c r="P7" i="11" s="1"/>
  <c r="I22" i="12"/>
  <c r="K22" i="12" s="1"/>
  <c r="H22" i="12"/>
  <c r="M22" i="12"/>
  <c r="Q22" i="12" s="1"/>
  <c r="S22" i="12" s="1"/>
  <c r="C23" i="12"/>
  <c r="B27" i="12"/>
  <c r="C32" i="12"/>
  <c r="B45" i="12"/>
  <c r="P8" i="11" s="1"/>
  <c r="L46" i="12"/>
  <c r="P46" i="12" s="1"/>
  <c r="F49" i="12"/>
  <c r="E49" i="12"/>
  <c r="M49" i="12"/>
  <c r="Q49" i="12" s="1"/>
  <c r="S49" i="12" s="1"/>
  <c r="E50" i="12"/>
  <c r="L51" i="12"/>
  <c r="P51" i="12" s="1"/>
  <c r="F54" i="12"/>
  <c r="E54" i="12"/>
  <c r="M54" i="12"/>
  <c r="Q54" i="12" s="1"/>
  <c r="S54" i="12" s="1"/>
  <c r="E55" i="12"/>
  <c r="C58" i="12"/>
  <c r="D60" i="12"/>
  <c r="L60" i="12" s="1"/>
  <c r="M60" i="12"/>
  <c r="Q60" i="12" s="1"/>
  <c r="S60" i="12" s="1"/>
  <c r="C60" i="12"/>
  <c r="B60" i="12"/>
  <c r="E65" i="12"/>
  <c r="J67" i="12"/>
  <c r="I67" i="12"/>
  <c r="K67" i="12" s="1"/>
  <c r="H67" i="12"/>
  <c r="L67" i="12" s="1"/>
  <c r="F70" i="12"/>
  <c r="B72" i="12"/>
  <c r="C77" i="12"/>
  <c r="J78" i="12"/>
  <c r="N78" i="12" s="1"/>
  <c r="T78" i="12" s="1"/>
  <c r="V78" i="12" s="1"/>
  <c r="F79" i="12"/>
  <c r="E79" i="12"/>
  <c r="D79" i="12"/>
  <c r="B84" i="12"/>
  <c r="B88" i="12"/>
  <c r="M108" i="12"/>
  <c r="Q108" i="12" s="1"/>
  <c r="S108" i="12" s="1"/>
  <c r="O111" i="12"/>
  <c r="P111" i="12" s="1"/>
  <c r="N111" i="12"/>
  <c r="T111" i="12" s="1"/>
  <c r="V111" i="12" s="1"/>
  <c r="H138" i="12"/>
  <c r="G138" i="12"/>
  <c r="I138" i="12"/>
  <c r="K138" i="12" s="1"/>
  <c r="F138" i="12"/>
  <c r="B138" i="12"/>
  <c r="E138" i="12"/>
  <c r="M138" i="12"/>
  <c r="Q138" i="12" s="1"/>
  <c r="S138" i="12" s="1"/>
  <c r="J138" i="12"/>
  <c r="N138" i="12" s="1"/>
  <c r="T138" i="12" s="1"/>
  <c r="V138" i="12" s="1"/>
  <c r="D138" i="12"/>
  <c r="C138" i="12"/>
  <c r="N140" i="12"/>
  <c r="T140" i="12" s="1"/>
  <c r="V140" i="12" s="1"/>
  <c r="O140" i="12"/>
  <c r="P156" i="12"/>
  <c r="D165" i="12"/>
  <c r="M165" i="12"/>
  <c r="Q165" i="12" s="1"/>
  <c r="S165" i="12" s="1"/>
  <c r="B165" i="12"/>
  <c r="J165" i="12"/>
  <c r="N165" i="12" s="1"/>
  <c r="T165" i="12" s="1"/>
  <c r="V165" i="12" s="1"/>
  <c r="I165" i="12"/>
  <c r="K165" i="12" s="1"/>
  <c r="E165" i="12"/>
  <c r="H165" i="12"/>
  <c r="G165" i="12"/>
  <c r="F165" i="12"/>
  <c r="C165" i="12"/>
  <c r="F174" i="12"/>
  <c r="G174" i="12"/>
  <c r="D174" i="12"/>
  <c r="E174" i="12"/>
  <c r="C174" i="12"/>
  <c r="B174" i="12"/>
  <c r="M174" i="12"/>
  <c r="Q174" i="12" s="1"/>
  <c r="S174" i="12" s="1"/>
  <c r="J174" i="12"/>
  <c r="N174" i="12" s="1"/>
  <c r="T174" i="12" s="1"/>
  <c r="V174" i="12" s="1"/>
  <c r="D150" i="12"/>
  <c r="J150" i="12"/>
  <c r="N150" i="12" s="1"/>
  <c r="T150" i="12" s="1"/>
  <c r="V150" i="12" s="1"/>
  <c r="C150" i="12"/>
  <c r="B150" i="12"/>
  <c r="H150" i="12"/>
  <c r="L161" i="12"/>
  <c r="O161" i="12"/>
  <c r="P161" i="12" s="1"/>
  <c r="J162" i="12"/>
  <c r="N162" i="12" s="1"/>
  <c r="T162" i="12" s="1"/>
  <c r="V162" i="12" s="1"/>
  <c r="M162" i="12"/>
  <c r="Q162" i="12" s="1"/>
  <c r="S162" i="12" s="1"/>
  <c r="B162" i="12"/>
  <c r="E162" i="12"/>
  <c r="D162" i="12"/>
  <c r="C162" i="12"/>
  <c r="H162" i="12"/>
  <c r="J167" i="12"/>
  <c r="N167" i="12" s="1"/>
  <c r="T167" i="12" s="1"/>
  <c r="V167" i="12" s="1"/>
  <c r="C167" i="12"/>
  <c r="F167" i="12"/>
  <c r="E167" i="12"/>
  <c r="D167" i="12"/>
  <c r="L169" i="12"/>
  <c r="H174" i="12"/>
  <c r="J182" i="12"/>
  <c r="N182" i="12" s="1"/>
  <c r="T182" i="12" s="1"/>
  <c r="V182" i="12" s="1"/>
  <c r="H182" i="12"/>
  <c r="F182" i="12"/>
  <c r="I182" i="12"/>
  <c r="K182" i="12" s="1"/>
  <c r="M182" i="12"/>
  <c r="Q182" i="12" s="1"/>
  <c r="S182" i="12" s="1"/>
  <c r="G182" i="12"/>
  <c r="E182" i="12"/>
  <c r="D182" i="12"/>
  <c r="B182" i="12"/>
  <c r="O185" i="12"/>
  <c r="O192" i="12"/>
  <c r="M110" i="12"/>
  <c r="Q110" i="12" s="1"/>
  <c r="S110" i="12" s="1"/>
  <c r="B110" i="12"/>
  <c r="L149" i="12"/>
  <c r="E150" i="12"/>
  <c r="F162" i="12"/>
  <c r="B167" i="12"/>
  <c r="I174" i="12"/>
  <c r="K174" i="12" s="1"/>
  <c r="C182" i="12"/>
  <c r="B95" i="12"/>
  <c r="B100" i="12"/>
  <c r="B105" i="12"/>
  <c r="C110" i="12"/>
  <c r="L113" i="12"/>
  <c r="L123" i="12"/>
  <c r="P123" i="12" s="1"/>
  <c r="F150" i="12"/>
  <c r="J152" i="12"/>
  <c r="H152" i="12"/>
  <c r="G152" i="12"/>
  <c r="C152" i="12"/>
  <c r="H153" i="12"/>
  <c r="L153" i="12" s="1"/>
  <c r="J153" i="12"/>
  <c r="F153" i="12"/>
  <c r="D153" i="12"/>
  <c r="M153" i="12"/>
  <c r="Q153" i="12" s="1"/>
  <c r="S153" i="12" s="1"/>
  <c r="G162" i="12"/>
  <c r="G167" i="12"/>
  <c r="C95" i="12"/>
  <c r="M95" i="12"/>
  <c r="Q95" i="12" s="1"/>
  <c r="S95" i="12" s="1"/>
  <c r="C100" i="12"/>
  <c r="M100" i="12"/>
  <c r="Q100" i="12" s="1"/>
  <c r="S100" i="12" s="1"/>
  <c r="C105" i="12"/>
  <c r="M105" i="12"/>
  <c r="Q105" i="12" s="1"/>
  <c r="S105" i="12" s="1"/>
  <c r="D110" i="12"/>
  <c r="L112" i="12"/>
  <c r="L122" i="12"/>
  <c r="L128" i="12"/>
  <c r="O133" i="12"/>
  <c r="P133" i="12" s="1"/>
  <c r="O139" i="12"/>
  <c r="H143" i="12"/>
  <c r="L143" i="12" s="1"/>
  <c r="I143" i="12"/>
  <c r="K143" i="12" s="1"/>
  <c r="J143" i="12"/>
  <c r="G143" i="12"/>
  <c r="C143" i="12"/>
  <c r="F144" i="12"/>
  <c r="I144" i="12"/>
  <c r="K144" i="12" s="1"/>
  <c r="G144" i="12"/>
  <c r="D144" i="12"/>
  <c r="M144" i="12"/>
  <c r="Q144" i="12" s="1"/>
  <c r="S144" i="12" s="1"/>
  <c r="G150" i="12"/>
  <c r="B152" i="12"/>
  <c r="B153" i="12"/>
  <c r="L158" i="12"/>
  <c r="O158" i="12"/>
  <c r="P158" i="12" s="1"/>
  <c r="I162" i="12"/>
  <c r="K162" i="12" s="1"/>
  <c r="H167" i="12"/>
  <c r="D95" i="12"/>
  <c r="L95" i="12" s="1"/>
  <c r="P95" i="12" s="1"/>
  <c r="D100" i="12"/>
  <c r="L100" i="12" s="1"/>
  <c r="D105" i="12"/>
  <c r="L105" i="12" s="1"/>
  <c r="P105" i="12" s="1"/>
  <c r="E110" i="12"/>
  <c r="L111" i="12"/>
  <c r="L120" i="12"/>
  <c r="L121" i="12"/>
  <c r="E134" i="12"/>
  <c r="D134" i="12"/>
  <c r="G134" i="12"/>
  <c r="C134" i="12"/>
  <c r="J134" i="12"/>
  <c r="N134" i="12" s="1"/>
  <c r="T134" i="12" s="1"/>
  <c r="V134" i="12" s="1"/>
  <c r="B141" i="12"/>
  <c r="H141" i="12"/>
  <c r="D141" i="12"/>
  <c r="C141" i="12"/>
  <c r="I141" i="12"/>
  <c r="K141" i="12" s="1"/>
  <c r="J142" i="12"/>
  <c r="N142" i="12" s="1"/>
  <c r="T142" i="12" s="1"/>
  <c r="H142" i="12"/>
  <c r="F142" i="12"/>
  <c r="E142" i="12"/>
  <c r="D142" i="12"/>
  <c r="B142" i="12"/>
  <c r="I150" i="12"/>
  <c r="K150" i="12" s="1"/>
  <c r="D152" i="12"/>
  <c r="L152" i="12" s="1"/>
  <c r="C153" i="12"/>
  <c r="I167" i="12"/>
  <c r="K167" i="12" s="1"/>
  <c r="D175" i="12"/>
  <c r="G175" i="12"/>
  <c r="E175" i="12"/>
  <c r="J175" i="12"/>
  <c r="N175" i="12" s="1"/>
  <c r="T175" i="12" s="1"/>
  <c r="V175" i="12" s="1"/>
  <c r="M175" i="12"/>
  <c r="Q175" i="12" s="1"/>
  <c r="S175" i="12" s="1"/>
  <c r="I175" i="12"/>
  <c r="K175" i="12" s="1"/>
  <c r="H175" i="12"/>
  <c r="C175" i="12"/>
  <c r="B186" i="12"/>
  <c r="I186" i="12"/>
  <c r="K186" i="12" s="1"/>
  <c r="G186" i="12"/>
  <c r="E186" i="12"/>
  <c r="D186" i="12"/>
  <c r="C186" i="12"/>
  <c r="M186" i="12"/>
  <c r="Q186" i="12" s="1"/>
  <c r="S186" i="12" s="1"/>
  <c r="J186" i="12"/>
  <c r="N186" i="12" s="1"/>
  <c r="T186" i="12" s="1"/>
  <c r="V186" i="12" s="1"/>
  <c r="F186" i="12"/>
  <c r="L127" i="12"/>
  <c r="P127" i="12" s="1"/>
  <c r="L132" i="12"/>
  <c r="P132" i="12" s="1"/>
  <c r="L141" i="12"/>
  <c r="O141" i="12"/>
  <c r="J147" i="12"/>
  <c r="N147" i="12" s="1"/>
  <c r="T147" i="12" s="1"/>
  <c r="V147" i="12" s="1"/>
  <c r="I147" i="12"/>
  <c r="K147" i="12" s="1"/>
  <c r="G147" i="12"/>
  <c r="F147" i="12"/>
  <c r="B147" i="12"/>
  <c r="E147" i="12"/>
  <c r="M167" i="12"/>
  <c r="Q167" i="12" s="1"/>
  <c r="S167" i="12" s="1"/>
  <c r="G110" i="12"/>
  <c r="M135" i="12"/>
  <c r="Q135" i="12" s="1"/>
  <c r="S135" i="12" s="1"/>
  <c r="C135" i="12"/>
  <c r="B135" i="12"/>
  <c r="I135" i="12"/>
  <c r="K135" i="12" s="1"/>
  <c r="G135" i="12"/>
  <c r="L144" i="12"/>
  <c r="P144" i="12" s="1"/>
  <c r="B146" i="12"/>
  <c r="I146" i="12"/>
  <c r="K146" i="12" s="1"/>
  <c r="E146" i="12"/>
  <c r="D146" i="12"/>
  <c r="H146" i="12"/>
  <c r="F146" i="12"/>
  <c r="M146" i="12"/>
  <c r="Q146" i="12" s="1"/>
  <c r="S146" i="12" s="1"/>
  <c r="C147" i="12"/>
  <c r="M150" i="12"/>
  <c r="Q150" i="12" s="1"/>
  <c r="S150" i="12" s="1"/>
  <c r="F152" i="12"/>
  <c r="G153" i="12"/>
  <c r="P154" i="12"/>
  <c r="D155" i="12"/>
  <c r="E155" i="12"/>
  <c r="C155" i="12"/>
  <c r="H155" i="12"/>
  <c r="F155" i="12"/>
  <c r="L156" i="12"/>
  <c r="F169" i="12"/>
  <c r="C169" i="12"/>
  <c r="J169" i="12"/>
  <c r="N169" i="12" s="1"/>
  <c r="T169" i="12" s="1"/>
  <c r="V169" i="12" s="1"/>
  <c r="B169" i="12"/>
  <c r="M169" i="12"/>
  <c r="Q169" i="12" s="1"/>
  <c r="S169" i="12" s="1"/>
  <c r="I169" i="12"/>
  <c r="K169" i="12" s="1"/>
  <c r="G169" i="12"/>
  <c r="B181" i="12"/>
  <c r="H181" i="12"/>
  <c r="F181" i="12"/>
  <c r="D181" i="12"/>
  <c r="L181" i="12" s="1"/>
  <c r="C181" i="12"/>
  <c r="M181" i="12"/>
  <c r="Q181" i="12" s="1"/>
  <c r="S181" i="12" s="1"/>
  <c r="J181" i="12"/>
  <c r="N181" i="12" s="1"/>
  <c r="T181" i="12" s="1"/>
  <c r="V181" i="12" s="1"/>
  <c r="G181" i="12"/>
  <c r="J187" i="12"/>
  <c r="N187" i="12" s="1"/>
  <c r="T187" i="12" s="1"/>
  <c r="V187" i="12" s="1"/>
  <c r="I187" i="12"/>
  <c r="K187" i="12" s="1"/>
  <c r="G187" i="12"/>
  <c r="H187" i="12"/>
  <c r="M187" i="12"/>
  <c r="Q187" i="12" s="1"/>
  <c r="S187" i="12" s="1"/>
  <c r="F187" i="12"/>
  <c r="E187" i="12"/>
  <c r="C187" i="12"/>
  <c r="L136" i="12"/>
  <c r="O136" i="12"/>
  <c r="P136" i="12" s="1"/>
  <c r="F139" i="12"/>
  <c r="H139" i="12"/>
  <c r="L139" i="12" s="1"/>
  <c r="J139" i="12"/>
  <c r="N139" i="12" s="1"/>
  <c r="T139" i="12" s="1"/>
  <c r="V139" i="12" s="1"/>
  <c r="O145" i="12"/>
  <c r="H148" i="12"/>
  <c r="L148" i="12" s="1"/>
  <c r="J148" i="12"/>
  <c r="N148" i="12" s="1"/>
  <c r="T148" i="12" s="1"/>
  <c r="V148" i="12" s="1"/>
  <c r="I148" i="12"/>
  <c r="K148" i="12" s="1"/>
  <c r="H163" i="12"/>
  <c r="L163" i="12" s="1"/>
  <c r="M163" i="12"/>
  <c r="Q163" i="12" s="1"/>
  <c r="S163" i="12" s="1"/>
  <c r="B163" i="12"/>
  <c r="G163" i="12"/>
  <c r="F163" i="12"/>
  <c r="J172" i="12"/>
  <c r="N172" i="12" s="1"/>
  <c r="T172" i="12" s="1"/>
  <c r="V172" i="12" s="1"/>
  <c r="F172" i="12"/>
  <c r="D172" i="12"/>
  <c r="L172" i="12" s="1"/>
  <c r="H172" i="12"/>
  <c r="G172" i="12"/>
  <c r="D200" i="12"/>
  <c r="I200" i="12"/>
  <c r="K200" i="12" s="1"/>
  <c r="G200" i="12"/>
  <c r="B200" i="12"/>
  <c r="M200" i="12"/>
  <c r="Q200" i="12" s="1"/>
  <c r="S200" i="12" s="1"/>
  <c r="E200" i="12"/>
  <c r="J200" i="12"/>
  <c r="N200" i="12" s="1"/>
  <c r="T200" i="12" s="1"/>
  <c r="V200" i="12" s="1"/>
  <c r="C200" i="12"/>
  <c r="H218" i="12"/>
  <c r="D218" i="12"/>
  <c r="J218" i="12"/>
  <c r="N218" i="12" s="1"/>
  <c r="T218" i="12" s="1"/>
  <c r="V218" i="12" s="1"/>
  <c r="I218" i="12"/>
  <c r="K218" i="12" s="1"/>
  <c r="M218" i="12"/>
  <c r="Q218" i="12" s="1"/>
  <c r="S218" i="12" s="1"/>
  <c r="B218" i="12"/>
  <c r="G218" i="12"/>
  <c r="F218" i="12"/>
  <c r="E218" i="12"/>
  <c r="B221" i="12"/>
  <c r="E221" i="12"/>
  <c r="G221" i="12"/>
  <c r="F221" i="12"/>
  <c r="D221" i="12"/>
  <c r="M221" i="12"/>
  <c r="Q221" i="12" s="1"/>
  <c r="S221" i="12" s="1"/>
  <c r="J221" i="12"/>
  <c r="N221" i="12" s="1"/>
  <c r="T221" i="12" s="1"/>
  <c r="V221" i="12" s="1"/>
  <c r="I221" i="12"/>
  <c r="K221" i="12" s="1"/>
  <c r="H221" i="12"/>
  <c r="C221" i="12"/>
  <c r="H168" i="12"/>
  <c r="C168" i="12"/>
  <c r="I168" i="12"/>
  <c r="K168" i="12" s="1"/>
  <c r="G168" i="12"/>
  <c r="H173" i="12"/>
  <c r="F173" i="12"/>
  <c r="D173" i="12"/>
  <c r="M173" i="12"/>
  <c r="Q173" i="12" s="1"/>
  <c r="S173" i="12" s="1"/>
  <c r="F179" i="12"/>
  <c r="H179" i="12"/>
  <c r="E179" i="12"/>
  <c r="G179" i="12"/>
  <c r="D179" i="12"/>
  <c r="F189" i="12"/>
  <c r="J189" i="12"/>
  <c r="N189" i="12" s="1"/>
  <c r="T189" i="12" s="1"/>
  <c r="V189" i="12" s="1"/>
  <c r="H189" i="12"/>
  <c r="I189" i="12"/>
  <c r="K189" i="12" s="1"/>
  <c r="G189" i="12"/>
  <c r="E189" i="12"/>
  <c r="J222" i="12"/>
  <c r="N222" i="12" s="1"/>
  <c r="T222" i="12" s="1"/>
  <c r="V222" i="12" s="1"/>
  <c r="E222" i="12"/>
  <c r="I222" i="12"/>
  <c r="K222" i="12" s="1"/>
  <c r="H222" i="12"/>
  <c r="G222" i="12"/>
  <c r="F222" i="12"/>
  <c r="M222" i="12"/>
  <c r="Q222" i="12" s="1"/>
  <c r="S222" i="12" s="1"/>
  <c r="B222" i="12"/>
  <c r="O170" i="12"/>
  <c r="O172" i="12"/>
  <c r="B173" i="12"/>
  <c r="B179" i="12"/>
  <c r="O188" i="12"/>
  <c r="B189" i="12"/>
  <c r="C222" i="12"/>
  <c r="F164" i="12"/>
  <c r="M164" i="12"/>
  <c r="Q164" i="12" s="1"/>
  <c r="S164" i="12" s="1"/>
  <c r="B164" i="12"/>
  <c r="J164" i="12"/>
  <c r="N164" i="12" s="1"/>
  <c r="T164" i="12" s="1"/>
  <c r="V164" i="12" s="1"/>
  <c r="I164" i="12"/>
  <c r="K164" i="12" s="1"/>
  <c r="D168" i="12"/>
  <c r="C173" i="12"/>
  <c r="J177" i="12"/>
  <c r="N177" i="12" s="1"/>
  <c r="T177" i="12" s="1"/>
  <c r="V177" i="12" s="1"/>
  <c r="G177" i="12"/>
  <c r="E177" i="12"/>
  <c r="I177" i="12"/>
  <c r="K177" i="12" s="1"/>
  <c r="H177" i="12"/>
  <c r="C179" i="12"/>
  <c r="D180" i="12"/>
  <c r="H180" i="12"/>
  <c r="F180" i="12"/>
  <c r="C189" i="12"/>
  <c r="F194" i="12"/>
  <c r="I194" i="12"/>
  <c r="K194" i="12" s="1"/>
  <c r="J194" i="12"/>
  <c r="N194" i="12" s="1"/>
  <c r="T194" i="12" s="1"/>
  <c r="V194" i="12" s="1"/>
  <c r="H194" i="12"/>
  <c r="G194" i="12"/>
  <c r="M194" i="12"/>
  <c r="Q194" i="12" s="1"/>
  <c r="S194" i="12" s="1"/>
  <c r="D222" i="12"/>
  <c r="O114" i="12"/>
  <c r="P114" i="12" s="1"/>
  <c r="L114" i="12"/>
  <c r="M115" i="12"/>
  <c r="Q115" i="12" s="1"/>
  <c r="S115" i="12" s="1"/>
  <c r="C115" i="12"/>
  <c r="O119" i="12"/>
  <c r="L119" i="12"/>
  <c r="M120" i="12"/>
  <c r="Q120" i="12" s="1"/>
  <c r="S120" i="12" s="1"/>
  <c r="C120" i="12"/>
  <c r="O124" i="12"/>
  <c r="L124" i="12"/>
  <c r="M125" i="12"/>
  <c r="Q125" i="12" s="1"/>
  <c r="S125" i="12" s="1"/>
  <c r="C125" i="12"/>
  <c r="O129" i="12"/>
  <c r="L129" i="12"/>
  <c r="M130" i="12"/>
  <c r="Q130" i="12" s="1"/>
  <c r="S130" i="12" s="1"/>
  <c r="C130" i="12"/>
  <c r="G133" i="12"/>
  <c r="F133" i="12"/>
  <c r="M133" i="12"/>
  <c r="Q133" i="12" s="1"/>
  <c r="S133" i="12" s="1"/>
  <c r="G139" i="12"/>
  <c r="F148" i="12"/>
  <c r="B151" i="12"/>
  <c r="J151" i="12"/>
  <c r="N151" i="12" s="1"/>
  <c r="T151" i="12" s="1"/>
  <c r="V151" i="12" s="1"/>
  <c r="F151" i="12"/>
  <c r="E151" i="12"/>
  <c r="L157" i="12"/>
  <c r="P157" i="12" s="1"/>
  <c r="L160" i="12"/>
  <c r="J163" i="12"/>
  <c r="N163" i="12" s="1"/>
  <c r="T163" i="12" s="1"/>
  <c r="V163" i="12" s="1"/>
  <c r="C164" i="12"/>
  <c r="O166" i="12"/>
  <c r="E168" i="12"/>
  <c r="E173" i="12"/>
  <c r="B177" i="12"/>
  <c r="I179" i="12"/>
  <c r="K179" i="12" s="1"/>
  <c r="B180" i="12"/>
  <c r="D189" i="12"/>
  <c r="J192" i="12"/>
  <c r="N192" i="12" s="1"/>
  <c r="T192" i="12" s="1"/>
  <c r="V192" i="12" s="1"/>
  <c r="H192" i="12"/>
  <c r="L192" i="12" s="1"/>
  <c r="M192" i="12"/>
  <c r="Q192" i="12" s="1"/>
  <c r="S192" i="12" s="1"/>
  <c r="I192" i="12"/>
  <c r="K192" i="12" s="1"/>
  <c r="B192" i="12"/>
  <c r="B194" i="12"/>
  <c r="O204" i="12"/>
  <c r="O219" i="12"/>
  <c r="O183" i="12"/>
  <c r="F184" i="12"/>
  <c r="I184" i="12"/>
  <c r="K184" i="12" s="1"/>
  <c r="G184" i="12"/>
  <c r="H184" i="12"/>
  <c r="E184" i="12"/>
  <c r="D184" i="12"/>
  <c r="D185" i="12"/>
  <c r="L185" i="12" s="1"/>
  <c r="I185" i="12"/>
  <c r="K185" i="12" s="1"/>
  <c r="G185" i="12"/>
  <c r="M185" i="12"/>
  <c r="Q185" i="12" s="1"/>
  <c r="S185" i="12" s="1"/>
  <c r="O190" i="12"/>
  <c r="H193" i="12"/>
  <c r="I193" i="12"/>
  <c r="K193" i="12" s="1"/>
  <c r="D193" i="12"/>
  <c r="C193" i="12"/>
  <c r="B193" i="12"/>
  <c r="F193" i="12"/>
  <c r="C194" i="12"/>
  <c r="O199" i="12"/>
  <c r="B206" i="12"/>
  <c r="J206" i="12"/>
  <c r="N206" i="12" s="1"/>
  <c r="T206" i="12" s="1"/>
  <c r="V206" i="12" s="1"/>
  <c r="H206" i="12"/>
  <c r="L206" i="12" s="1"/>
  <c r="I206" i="12"/>
  <c r="K206" i="12" s="1"/>
  <c r="G206" i="12"/>
  <c r="F206" i="12"/>
  <c r="M206" i="12"/>
  <c r="Q206" i="12" s="1"/>
  <c r="S206" i="12" s="1"/>
  <c r="C206" i="12"/>
  <c r="H208" i="12"/>
  <c r="I208" i="12"/>
  <c r="K208" i="12" s="1"/>
  <c r="F208" i="12"/>
  <c r="E208" i="12"/>
  <c r="D208" i="12"/>
  <c r="J208" i="12"/>
  <c r="N208" i="12" s="1"/>
  <c r="T208" i="12" s="1"/>
  <c r="V208" i="12" s="1"/>
  <c r="B208" i="12"/>
  <c r="B156" i="12"/>
  <c r="G156" i="12"/>
  <c r="F156" i="12"/>
  <c r="E164" i="12"/>
  <c r="J168" i="12"/>
  <c r="N168" i="12" s="1"/>
  <c r="T168" i="12" s="1"/>
  <c r="V168" i="12" s="1"/>
  <c r="B171" i="12"/>
  <c r="D171" i="12"/>
  <c r="E171" i="12"/>
  <c r="C171" i="12"/>
  <c r="I173" i="12"/>
  <c r="K173" i="12" s="1"/>
  <c r="D177" i="12"/>
  <c r="E180" i="12"/>
  <c r="B184" i="12"/>
  <c r="B185" i="12"/>
  <c r="B191" i="12"/>
  <c r="J191" i="12"/>
  <c r="N191" i="12" s="1"/>
  <c r="T191" i="12" s="1"/>
  <c r="V191" i="12" s="1"/>
  <c r="H191" i="12"/>
  <c r="F191" i="12"/>
  <c r="E191" i="12"/>
  <c r="D191" i="12"/>
  <c r="I191" i="12"/>
  <c r="K191" i="12" s="1"/>
  <c r="E193" i="12"/>
  <c r="D194" i="12"/>
  <c r="L194" i="12" s="1"/>
  <c r="O195" i="12"/>
  <c r="B196" i="12"/>
  <c r="I196" i="12"/>
  <c r="K196" i="12" s="1"/>
  <c r="G196" i="12"/>
  <c r="F196" i="12"/>
  <c r="E196" i="12"/>
  <c r="J196" i="12"/>
  <c r="N196" i="12" s="1"/>
  <c r="T196" i="12" s="1"/>
  <c r="V196" i="12" s="1"/>
  <c r="O198" i="12"/>
  <c r="D206" i="12"/>
  <c r="C208" i="12"/>
  <c r="O215" i="12"/>
  <c r="L215" i="12"/>
  <c r="I242" i="12"/>
  <c r="K242" i="12" s="1"/>
  <c r="J242" i="12"/>
  <c r="N242" i="12" s="1"/>
  <c r="T242" i="12" s="1"/>
  <c r="V242" i="12" s="1"/>
  <c r="G242" i="12"/>
  <c r="F242" i="12"/>
  <c r="D242" i="12"/>
  <c r="C242" i="12"/>
  <c r="B242" i="12"/>
  <c r="M242" i="12"/>
  <c r="Q242" i="12" s="1"/>
  <c r="S242" i="12" s="1"/>
  <c r="H242" i="12"/>
  <c r="H198" i="12"/>
  <c r="I198" i="12"/>
  <c r="K198" i="12" s="1"/>
  <c r="F198" i="12"/>
  <c r="D198" i="12"/>
  <c r="L198" i="12" s="1"/>
  <c r="B198" i="12"/>
  <c r="G198" i="12"/>
  <c r="F199" i="12"/>
  <c r="I199" i="12"/>
  <c r="K199" i="12" s="1"/>
  <c r="G199" i="12"/>
  <c r="H199" i="12"/>
  <c r="L199" i="12" s="1"/>
  <c r="M199" i="12"/>
  <c r="Q199" i="12" s="1"/>
  <c r="S199" i="12" s="1"/>
  <c r="P236" i="12"/>
  <c r="E242" i="12"/>
  <c r="B201" i="12"/>
  <c r="I201" i="12"/>
  <c r="K201" i="12" s="1"/>
  <c r="G201" i="12"/>
  <c r="H201" i="12"/>
  <c r="E201" i="12"/>
  <c r="J212" i="12"/>
  <c r="N212" i="12" s="1"/>
  <c r="T212" i="12" s="1"/>
  <c r="V212" i="12" s="1"/>
  <c r="C212" i="12"/>
  <c r="G212" i="12"/>
  <c r="F212" i="12"/>
  <c r="E212" i="12"/>
  <c r="I212" i="12"/>
  <c r="K212" i="12" s="1"/>
  <c r="H212" i="12"/>
  <c r="D212" i="12"/>
  <c r="L256" i="12"/>
  <c r="O256" i="12"/>
  <c r="P256" i="12" s="1"/>
  <c r="L214" i="12"/>
  <c r="O214" i="12"/>
  <c r="P214" i="12" s="1"/>
  <c r="O217" i="12"/>
  <c r="L231" i="12"/>
  <c r="O253" i="12"/>
  <c r="O232" i="12"/>
  <c r="L232" i="12"/>
  <c r="H188" i="12"/>
  <c r="L188" i="12" s="1"/>
  <c r="J188" i="12"/>
  <c r="N188" i="12" s="1"/>
  <c r="T188" i="12" s="1"/>
  <c r="V188" i="12" s="1"/>
  <c r="G188" i="12"/>
  <c r="M198" i="12"/>
  <c r="Q198" i="12" s="1"/>
  <c r="S198" i="12" s="1"/>
  <c r="F201" i="12"/>
  <c r="H203" i="12"/>
  <c r="J203" i="12"/>
  <c r="N203" i="12" s="1"/>
  <c r="T203" i="12" s="1"/>
  <c r="V203" i="12" s="1"/>
  <c r="G203" i="12"/>
  <c r="E203" i="12"/>
  <c r="D203" i="12"/>
  <c r="C203" i="12"/>
  <c r="I203" i="12"/>
  <c r="K203" i="12" s="1"/>
  <c r="M212" i="12"/>
  <c r="Q212" i="12" s="1"/>
  <c r="S212" i="12" s="1"/>
  <c r="E234" i="12"/>
  <c r="F234" i="12"/>
  <c r="M234" i="12"/>
  <c r="Q234" i="12" s="1"/>
  <c r="S234" i="12" s="1"/>
  <c r="H234" i="12"/>
  <c r="G234" i="12"/>
  <c r="D234" i="12"/>
  <c r="J234" i="12"/>
  <c r="N234" i="12" s="1"/>
  <c r="T234" i="12" s="1"/>
  <c r="V234" i="12" s="1"/>
  <c r="I234" i="12"/>
  <c r="K234" i="12" s="1"/>
  <c r="C234" i="12"/>
  <c r="B234" i="12"/>
  <c r="B136" i="12"/>
  <c r="G136" i="12"/>
  <c r="D145" i="12"/>
  <c r="L145" i="12" s="1"/>
  <c r="I145" i="12"/>
  <c r="K145" i="12" s="1"/>
  <c r="M145" i="12"/>
  <c r="Q145" i="12" s="1"/>
  <c r="S145" i="12" s="1"/>
  <c r="M154" i="12"/>
  <c r="Q154" i="12" s="1"/>
  <c r="S154" i="12" s="1"/>
  <c r="B166" i="12"/>
  <c r="C166" i="12"/>
  <c r="B176" i="12"/>
  <c r="G176" i="12"/>
  <c r="E176" i="12"/>
  <c r="H183" i="12"/>
  <c r="L183" i="12" s="1"/>
  <c r="I183" i="12"/>
  <c r="K183" i="12" s="1"/>
  <c r="F183" i="12"/>
  <c r="B188" i="12"/>
  <c r="D195" i="12"/>
  <c r="L195" i="12" s="1"/>
  <c r="I195" i="12"/>
  <c r="K195" i="12" s="1"/>
  <c r="J197" i="12"/>
  <c r="H197" i="12"/>
  <c r="B197" i="12"/>
  <c r="D197" i="12"/>
  <c r="L197" i="12" s="1"/>
  <c r="J201" i="12"/>
  <c r="N201" i="12" s="1"/>
  <c r="T201" i="12" s="1"/>
  <c r="V201" i="12" s="1"/>
  <c r="L202" i="12"/>
  <c r="B203" i="12"/>
  <c r="H223" i="12"/>
  <c r="E223" i="12"/>
  <c r="J223" i="12"/>
  <c r="N223" i="12" s="1"/>
  <c r="T223" i="12" s="1"/>
  <c r="V223" i="12" s="1"/>
  <c r="F223" i="12"/>
  <c r="D223" i="12"/>
  <c r="C223" i="12"/>
  <c r="I223" i="12"/>
  <c r="K223" i="12" s="1"/>
  <c r="C136" i="12"/>
  <c r="D140" i="12"/>
  <c r="L140" i="12" s="1"/>
  <c r="H140" i="12"/>
  <c r="M140" i="12"/>
  <c r="Q140" i="12" s="1"/>
  <c r="S140" i="12" s="1"/>
  <c r="B145" i="12"/>
  <c r="F149" i="12"/>
  <c r="J149" i="12"/>
  <c r="N149" i="12" s="1"/>
  <c r="T149" i="12" s="1"/>
  <c r="V149" i="12" s="1"/>
  <c r="M149" i="12"/>
  <c r="Q149" i="12" s="1"/>
  <c r="S149" i="12" s="1"/>
  <c r="B154" i="12"/>
  <c r="D166" i="12"/>
  <c r="L166" i="12" s="1"/>
  <c r="D170" i="12"/>
  <c r="L170" i="12" s="1"/>
  <c r="C170" i="12"/>
  <c r="M170" i="12"/>
  <c r="Q170" i="12" s="1"/>
  <c r="S170" i="12" s="1"/>
  <c r="C176" i="12"/>
  <c r="H178" i="12"/>
  <c r="G178" i="12"/>
  <c r="E178" i="12"/>
  <c r="B183" i="12"/>
  <c r="C188" i="12"/>
  <c r="D190" i="12"/>
  <c r="L190" i="12" s="1"/>
  <c r="J190" i="12"/>
  <c r="N190" i="12" s="1"/>
  <c r="T190" i="12" s="1"/>
  <c r="V190" i="12" s="1"/>
  <c r="H190" i="12"/>
  <c r="B195" i="12"/>
  <c r="C197" i="12"/>
  <c r="M201" i="12"/>
  <c r="Q201" i="12" s="1"/>
  <c r="S201" i="12" s="1"/>
  <c r="F203" i="12"/>
  <c r="F209" i="12"/>
  <c r="M209" i="12"/>
  <c r="Q209" i="12" s="1"/>
  <c r="S209" i="12" s="1"/>
  <c r="I209" i="12"/>
  <c r="K209" i="12" s="1"/>
  <c r="J209" i="12"/>
  <c r="N209" i="12" s="1"/>
  <c r="T209" i="12" s="1"/>
  <c r="V209" i="12" s="1"/>
  <c r="B209" i="12"/>
  <c r="B223" i="12"/>
  <c r="L248" i="12"/>
  <c r="O248" i="12"/>
  <c r="P255" i="12"/>
  <c r="F204" i="12"/>
  <c r="J204" i="12"/>
  <c r="N204" i="12" s="1"/>
  <c r="T204" i="12" s="1"/>
  <c r="V204" i="12" s="1"/>
  <c r="H204" i="12"/>
  <c r="L204" i="12" s="1"/>
  <c r="D207" i="12"/>
  <c r="L207" i="12" s="1"/>
  <c r="D225" i="12"/>
  <c r="J225" i="12"/>
  <c r="N225" i="12" s="1"/>
  <c r="T225" i="12" s="1"/>
  <c r="V225" i="12" s="1"/>
  <c r="H225" i="12"/>
  <c r="G225" i="12"/>
  <c r="F225" i="12"/>
  <c r="E225" i="12"/>
  <c r="B226" i="12"/>
  <c r="J226" i="12"/>
  <c r="N226" i="12" s="1"/>
  <c r="T226" i="12" s="1"/>
  <c r="V226" i="12" s="1"/>
  <c r="M226" i="12"/>
  <c r="Q226" i="12" s="1"/>
  <c r="S226" i="12" s="1"/>
  <c r="I226" i="12"/>
  <c r="K226" i="12" s="1"/>
  <c r="L236" i="12"/>
  <c r="L304" i="12"/>
  <c r="O304" i="12"/>
  <c r="J227" i="12"/>
  <c r="N227" i="12" s="1"/>
  <c r="T227" i="12" s="1"/>
  <c r="V227" i="12" s="1"/>
  <c r="B227" i="12"/>
  <c r="E227" i="12"/>
  <c r="D227" i="12"/>
  <c r="C227" i="12"/>
  <c r="H228" i="12"/>
  <c r="D228" i="12"/>
  <c r="J228" i="12"/>
  <c r="N228" i="12" s="1"/>
  <c r="T228" i="12" s="1"/>
  <c r="V228" i="12" s="1"/>
  <c r="I228" i="12"/>
  <c r="K228" i="12" s="1"/>
  <c r="G228" i="12"/>
  <c r="G233" i="12"/>
  <c r="C233" i="12"/>
  <c r="H233" i="12"/>
  <c r="F233" i="12"/>
  <c r="M233" i="12"/>
  <c r="Q233" i="12" s="1"/>
  <c r="S233" i="12" s="1"/>
  <c r="J233" i="12"/>
  <c r="N233" i="12" s="1"/>
  <c r="T233" i="12" s="1"/>
  <c r="V233" i="12" s="1"/>
  <c r="L243" i="12"/>
  <c r="O243" i="12"/>
  <c r="O246" i="12"/>
  <c r="P246" i="12" s="1"/>
  <c r="B233" i="12"/>
  <c r="E239" i="12"/>
  <c r="D239" i="12"/>
  <c r="I239" i="12"/>
  <c r="K239" i="12" s="1"/>
  <c r="H239" i="12"/>
  <c r="J239" i="12"/>
  <c r="N239" i="12" s="1"/>
  <c r="T239" i="12" s="1"/>
  <c r="V239" i="12" s="1"/>
  <c r="G239" i="12"/>
  <c r="E244" i="12"/>
  <c r="C244" i="12"/>
  <c r="D244" i="12"/>
  <c r="B244" i="12"/>
  <c r="I244" i="12"/>
  <c r="K244" i="12" s="1"/>
  <c r="H244" i="12"/>
  <c r="G244" i="12"/>
  <c r="E249" i="12"/>
  <c r="B249" i="12"/>
  <c r="M249" i="12"/>
  <c r="Q249" i="12" s="1"/>
  <c r="S249" i="12" s="1"/>
  <c r="J249" i="12"/>
  <c r="N249" i="12" s="1"/>
  <c r="T249" i="12" s="1"/>
  <c r="V249" i="12" s="1"/>
  <c r="I249" i="12"/>
  <c r="K249" i="12" s="1"/>
  <c r="H249" i="12"/>
  <c r="G249" i="12"/>
  <c r="G238" i="12"/>
  <c r="B238" i="12"/>
  <c r="D238" i="12"/>
  <c r="C238" i="12"/>
  <c r="M238" i="12"/>
  <c r="Q238" i="12" s="1"/>
  <c r="S238" i="12" s="1"/>
  <c r="M161" i="12"/>
  <c r="Q161" i="12" s="1"/>
  <c r="S161" i="12" s="1"/>
  <c r="I204" i="12"/>
  <c r="K204" i="12" s="1"/>
  <c r="D205" i="12"/>
  <c r="J205" i="12"/>
  <c r="N205" i="12" s="1"/>
  <c r="T205" i="12" s="1"/>
  <c r="V205" i="12" s="1"/>
  <c r="H205" i="12"/>
  <c r="H213" i="12"/>
  <c r="L213" i="12" s="1"/>
  <c r="C213" i="12"/>
  <c r="J213" i="12"/>
  <c r="I213" i="12"/>
  <c r="K213" i="12" s="1"/>
  <c r="G213" i="12"/>
  <c r="B216" i="12"/>
  <c r="D216" i="12"/>
  <c r="F216" i="12"/>
  <c r="E216" i="12"/>
  <c r="C216" i="12"/>
  <c r="M225" i="12"/>
  <c r="Q225" i="12" s="1"/>
  <c r="S225" i="12" s="1"/>
  <c r="H226" i="12"/>
  <c r="L226" i="12" s="1"/>
  <c r="H227" i="12"/>
  <c r="E228" i="12"/>
  <c r="E233" i="12"/>
  <c r="I237" i="12"/>
  <c r="K237" i="12" s="1"/>
  <c r="M237" i="12"/>
  <c r="Q237" i="12" s="1"/>
  <c r="S237" i="12" s="1"/>
  <c r="J237" i="12"/>
  <c r="D237" i="12"/>
  <c r="L237" i="12" s="1"/>
  <c r="C237" i="12"/>
  <c r="B237" i="12"/>
  <c r="E238" i="12"/>
  <c r="C239" i="12"/>
  <c r="J244" i="12"/>
  <c r="N244" i="12" s="1"/>
  <c r="T244" i="12" s="1"/>
  <c r="V244" i="12" s="1"/>
  <c r="D249" i="12"/>
  <c r="N255" i="12"/>
  <c r="T255" i="12" s="1"/>
  <c r="V255" i="12" s="1"/>
  <c r="J207" i="12"/>
  <c r="N207" i="12" s="1"/>
  <c r="T207" i="12" s="1"/>
  <c r="V207" i="12" s="1"/>
  <c r="H207" i="12"/>
  <c r="O210" i="12"/>
  <c r="J217" i="12"/>
  <c r="N217" i="12" s="1"/>
  <c r="T217" i="12" s="1"/>
  <c r="V217" i="12" s="1"/>
  <c r="D217" i="12"/>
  <c r="L217" i="12" s="1"/>
  <c r="H217" i="12"/>
  <c r="G217" i="12"/>
  <c r="F217" i="12"/>
  <c r="O226" i="12"/>
  <c r="I227" i="12"/>
  <c r="K227" i="12" s="1"/>
  <c r="F228" i="12"/>
  <c r="D230" i="12"/>
  <c r="I230" i="12"/>
  <c r="K230" i="12" s="1"/>
  <c r="G230" i="12"/>
  <c r="F230" i="12"/>
  <c r="E230" i="12"/>
  <c r="B231" i="12"/>
  <c r="M231" i="12"/>
  <c r="Q231" i="12" s="1"/>
  <c r="S231" i="12" s="1"/>
  <c r="J231" i="12"/>
  <c r="N231" i="12" s="1"/>
  <c r="T231" i="12" s="1"/>
  <c r="V231" i="12" s="1"/>
  <c r="I231" i="12"/>
  <c r="K231" i="12" s="1"/>
  <c r="I233" i="12"/>
  <c r="K233" i="12" s="1"/>
  <c r="F238" i="12"/>
  <c r="F239" i="12"/>
  <c r="F249" i="12"/>
  <c r="J202" i="12"/>
  <c r="I202" i="12"/>
  <c r="K202" i="12" s="1"/>
  <c r="G202" i="12"/>
  <c r="B207" i="12"/>
  <c r="F214" i="12"/>
  <c r="C214" i="12"/>
  <c r="J214" i="12"/>
  <c r="N214" i="12" s="1"/>
  <c r="T214" i="12" s="1"/>
  <c r="V214" i="12" s="1"/>
  <c r="B217" i="12"/>
  <c r="O229" i="12"/>
  <c r="P229" i="12" s="1"/>
  <c r="B230" i="12"/>
  <c r="C231" i="12"/>
  <c r="H238" i="12"/>
  <c r="M239" i="12"/>
  <c r="Q239" i="12" s="1"/>
  <c r="S239" i="12" s="1"/>
  <c r="M244" i="12"/>
  <c r="Q244" i="12" s="1"/>
  <c r="S244" i="12" s="1"/>
  <c r="L271" i="12"/>
  <c r="O271" i="12"/>
  <c r="O292" i="12"/>
  <c r="M250" i="12"/>
  <c r="Q250" i="12" s="1"/>
  <c r="S250" i="12" s="1"/>
  <c r="C250" i="12"/>
  <c r="E250" i="12"/>
  <c r="F250" i="12"/>
  <c r="D250" i="12"/>
  <c r="G253" i="12"/>
  <c r="J253" i="12"/>
  <c r="N253" i="12" s="1"/>
  <c r="T253" i="12" s="1"/>
  <c r="V253" i="12" s="1"/>
  <c r="I253" i="12"/>
  <c r="K253" i="12" s="1"/>
  <c r="H253" i="12"/>
  <c r="F253" i="12"/>
  <c r="L260" i="12"/>
  <c r="O260" i="12"/>
  <c r="P260" i="12" s="1"/>
  <c r="B211" i="12"/>
  <c r="C211" i="12"/>
  <c r="D220" i="12"/>
  <c r="E220" i="12"/>
  <c r="M220" i="12"/>
  <c r="Q220" i="12" s="1"/>
  <c r="S220" i="12" s="1"/>
  <c r="M245" i="12"/>
  <c r="Q245" i="12" s="1"/>
  <c r="S245" i="12" s="1"/>
  <c r="C245" i="12"/>
  <c r="F245" i="12"/>
  <c r="I245" i="12"/>
  <c r="K245" i="12" s="1"/>
  <c r="H245" i="12"/>
  <c r="I247" i="12"/>
  <c r="K247" i="12" s="1"/>
  <c r="H247" i="12"/>
  <c r="C247" i="12"/>
  <c r="B247" i="12"/>
  <c r="B250" i="12"/>
  <c r="B253" i="12"/>
  <c r="O265" i="12"/>
  <c r="P265" i="12" s="1"/>
  <c r="D215" i="12"/>
  <c r="C215" i="12"/>
  <c r="M215" i="12"/>
  <c r="Q215" i="12" s="1"/>
  <c r="S215" i="12" s="1"/>
  <c r="F224" i="12"/>
  <c r="J224" i="12"/>
  <c r="N224" i="12" s="1"/>
  <c r="T224" i="12" s="1"/>
  <c r="V224" i="12" s="1"/>
  <c r="E224" i="12"/>
  <c r="F229" i="12"/>
  <c r="G229" i="12"/>
  <c r="M235" i="12"/>
  <c r="Q235" i="12" s="1"/>
  <c r="S235" i="12" s="1"/>
  <c r="C235" i="12"/>
  <c r="H235" i="12"/>
  <c r="E235" i="12"/>
  <c r="D235" i="12"/>
  <c r="B245" i="12"/>
  <c r="D247" i="12"/>
  <c r="G250" i="12"/>
  <c r="C253" i="12"/>
  <c r="D210" i="12"/>
  <c r="L210" i="12" s="1"/>
  <c r="M210" i="12"/>
  <c r="Q210" i="12" s="1"/>
  <c r="S210" i="12" s="1"/>
  <c r="B210" i="12"/>
  <c r="E211" i="12"/>
  <c r="B215" i="12"/>
  <c r="F219" i="12"/>
  <c r="D219" i="12"/>
  <c r="L219" i="12" s="1"/>
  <c r="M219" i="12"/>
  <c r="Q219" i="12" s="1"/>
  <c r="S219" i="12" s="1"/>
  <c r="C220" i="12"/>
  <c r="B224" i="12"/>
  <c r="B229" i="12"/>
  <c r="B235" i="12"/>
  <c r="D245" i="12"/>
  <c r="L245" i="12" s="1"/>
  <c r="P245" i="12" s="1"/>
  <c r="E247" i="12"/>
  <c r="G248" i="12"/>
  <c r="H248" i="12"/>
  <c r="F248" i="12"/>
  <c r="H250" i="12"/>
  <c r="D253" i="12"/>
  <c r="L253" i="12" s="1"/>
  <c r="L262" i="12"/>
  <c r="O262" i="12"/>
  <c r="P262" i="12" s="1"/>
  <c r="B287" i="12"/>
  <c r="E287" i="12"/>
  <c r="J287" i="12"/>
  <c r="N287" i="12" s="1"/>
  <c r="T287" i="12" s="1"/>
  <c r="V287" i="12" s="1"/>
  <c r="I287" i="12"/>
  <c r="K287" i="12" s="1"/>
  <c r="H287" i="12"/>
  <c r="G287" i="12"/>
  <c r="M287" i="12"/>
  <c r="Q287" i="12" s="1"/>
  <c r="S287" i="12" s="1"/>
  <c r="F287" i="12"/>
  <c r="D287" i="12"/>
  <c r="C287" i="12"/>
  <c r="J250" i="12"/>
  <c r="N250" i="12" s="1"/>
  <c r="T250" i="12" s="1"/>
  <c r="V250" i="12" s="1"/>
  <c r="P251" i="12"/>
  <c r="L258" i="12"/>
  <c r="O258" i="12"/>
  <c r="P258" i="12" s="1"/>
  <c r="P273" i="12"/>
  <c r="G290" i="12"/>
  <c r="J290" i="12"/>
  <c r="N290" i="12" s="1"/>
  <c r="T290" i="12" s="1"/>
  <c r="V290" i="12" s="1"/>
  <c r="I290" i="12"/>
  <c r="K290" i="12" s="1"/>
  <c r="H290" i="12"/>
  <c r="F290" i="12"/>
  <c r="B290" i="12"/>
  <c r="M290" i="12"/>
  <c r="Q290" i="12" s="1"/>
  <c r="S290" i="12" s="1"/>
  <c r="E290" i="12"/>
  <c r="C290" i="12"/>
  <c r="O306" i="12"/>
  <c r="P266" i="12"/>
  <c r="L278" i="12"/>
  <c r="O278" i="12"/>
  <c r="P278" i="12" s="1"/>
  <c r="D290" i="12"/>
  <c r="M240" i="12"/>
  <c r="Q240" i="12" s="1"/>
  <c r="S240" i="12" s="1"/>
  <c r="C240" i="12"/>
  <c r="G240" i="12"/>
  <c r="I252" i="12"/>
  <c r="K252" i="12" s="1"/>
  <c r="G252" i="12"/>
  <c r="F252" i="12"/>
  <c r="L268" i="12"/>
  <c r="O268" i="12"/>
  <c r="D286" i="12"/>
  <c r="E286" i="12"/>
  <c r="H286" i="12"/>
  <c r="G286" i="12"/>
  <c r="F286" i="12"/>
  <c r="C286" i="12"/>
  <c r="M286" i="12"/>
  <c r="Q286" i="12" s="1"/>
  <c r="S286" i="12" s="1"/>
  <c r="J286" i="12"/>
  <c r="N286" i="12" s="1"/>
  <c r="T286" i="12" s="1"/>
  <c r="V286" i="12" s="1"/>
  <c r="I286" i="12"/>
  <c r="K286" i="12" s="1"/>
  <c r="B286" i="12"/>
  <c r="L272" i="12"/>
  <c r="P272" i="12" s="1"/>
  <c r="L275" i="12"/>
  <c r="O297" i="12"/>
  <c r="D313" i="12"/>
  <c r="J313" i="12"/>
  <c r="N313" i="12" s="1"/>
  <c r="T313" i="12" s="1"/>
  <c r="V313" i="12" s="1"/>
  <c r="I313" i="12"/>
  <c r="K313" i="12" s="1"/>
  <c r="H313" i="12"/>
  <c r="G313" i="12"/>
  <c r="F313" i="12"/>
  <c r="E313" i="12"/>
  <c r="M313" i="12"/>
  <c r="Q313" i="12" s="1"/>
  <c r="S313" i="12" s="1"/>
  <c r="C313" i="12"/>
  <c r="B313" i="12"/>
  <c r="I289" i="12"/>
  <c r="K289" i="12" s="1"/>
  <c r="G289" i="12"/>
  <c r="E289" i="12"/>
  <c r="D289" i="12"/>
  <c r="C289" i="12"/>
  <c r="B289" i="12"/>
  <c r="J289" i="12"/>
  <c r="N289" i="12" s="1"/>
  <c r="T289" i="12" s="1"/>
  <c r="V289" i="12" s="1"/>
  <c r="G295" i="12"/>
  <c r="I295" i="12"/>
  <c r="K295" i="12" s="1"/>
  <c r="H295" i="12"/>
  <c r="M295" i="12"/>
  <c r="Q295" i="12" s="1"/>
  <c r="S295" i="12" s="1"/>
  <c r="J295" i="12"/>
  <c r="N295" i="12" s="1"/>
  <c r="T295" i="12" s="1"/>
  <c r="V295" i="12" s="1"/>
  <c r="E295" i="12"/>
  <c r="C295" i="12"/>
  <c r="O280" i="12"/>
  <c r="L280" i="12"/>
  <c r="J283" i="12"/>
  <c r="N283" i="12" s="1"/>
  <c r="T283" i="12" s="1"/>
  <c r="V283" i="12" s="1"/>
  <c r="D283" i="12"/>
  <c r="I283" i="12"/>
  <c r="K283" i="12" s="1"/>
  <c r="H283" i="12"/>
  <c r="D308" i="12"/>
  <c r="I308" i="12"/>
  <c r="K308" i="12" s="1"/>
  <c r="H308" i="12"/>
  <c r="J308" i="12"/>
  <c r="N308" i="12" s="1"/>
  <c r="T308" i="12" s="1"/>
  <c r="V308" i="12" s="1"/>
  <c r="G308" i="12"/>
  <c r="F308" i="12"/>
  <c r="E308" i="12"/>
  <c r="M308" i="12"/>
  <c r="Q308" i="12" s="1"/>
  <c r="S308" i="12" s="1"/>
  <c r="C308" i="12"/>
  <c r="B308" i="12"/>
  <c r="L267" i="12"/>
  <c r="P267" i="12" s="1"/>
  <c r="L270" i="12"/>
  <c r="P270" i="12" s="1"/>
  <c r="D281" i="12"/>
  <c r="C281" i="12"/>
  <c r="G281" i="12"/>
  <c r="F281" i="12"/>
  <c r="E281" i="12"/>
  <c r="B281" i="12"/>
  <c r="B282" i="12"/>
  <c r="D282" i="12"/>
  <c r="I282" i="12"/>
  <c r="K282" i="12" s="1"/>
  <c r="H282" i="12"/>
  <c r="G282" i="12"/>
  <c r="F282" i="12"/>
  <c r="B283" i="12"/>
  <c r="L263" i="12"/>
  <c r="P263" i="12" s="1"/>
  <c r="O276" i="12"/>
  <c r="P276" i="12" s="1"/>
  <c r="L277" i="12"/>
  <c r="P277" i="12" s="1"/>
  <c r="H281" i="12"/>
  <c r="C282" i="12"/>
  <c r="C283" i="12"/>
  <c r="F295" i="12"/>
  <c r="L297" i="12"/>
  <c r="M232" i="12"/>
  <c r="Q232" i="12" s="1"/>
  <c r="S232" i="12" s="1"/>
  <c r="M243" i="12"/>
  <c r="Q243" i="12" s="1"/>
  <c r="S243" i="12" s="1"/>
  <c r="O254" i="12"/>
  <c r="P254" i="12" s="1"/>
  <c r="L255" i="12"/>
  <c r="L266" i="12"/>
  <c r="O275" i="12"/>
  <c r="P275" i="12" s="1"/>
  <c r="I281" i="12"/>
  <c r="K281" i="12" s="1"/>
  <c r="E282" i="12"/>
  <c r="E283" i="12"/>
  <c r="M289" i="12"/>
  <c r="Q289" i="12" s="1"/>
  <c r="S289" i="12" s="1"/>
  <c r="D298" i="12"/>
  <c r="L298" i="12" s="1"/>
  <c r="G298" i="12"/>
  <c r="F298" i="12"/>
  <c r="J298" i="12"/>
  <c r="N298" i="12" s="1"/>
  <c r="T298" i="12" s="1"/>
  <c r="V298" i="12" s="1"/>
  <c r="I298" i="12"/>
  <c r="K298" i="12" s="1"/>
  <c r="H298" i="12"/>
  <c r="M298" i="12"/>
  <c r="Q298" i="12" s="1"/>
  <c r="S298" i="12" s="1"/>
  <c r="C298" i="12"/>
  <c r="L273" i="12"/>
  <c r="J281" i="12"/>
  <c r="N281" i="12" s="1"/>
  <c r="T281" i="12" s="1"/>
  <c r="V281" i="12" s="1"/>
  <c r="J282" i="12"/>
  <c r="N282" i="12" s="1"/>
  <c r="T282" i="12" s="1"/>
  <c r="V282" i="12" s="1"/>
  <c r="F283" i="12"/>
  <c r="O284" i="12"/>
  <c r="H301" i="12"/>
  <c r="G301" i="12"/>
  <c r="B301" i="12"/>
  <c r="J301" i="12"/>
  <c r="N301" i="12" s="1"/>
  <c r="T301" i="12" s="1"/>
  <c r="V301" i="12" s="1"/>
  <c r="F301" i="12"/>
  <c r="E301" i="12"/>
  <c r="D301" i="12"/>
  <c r="C301" i="12"/>
  <c r="L265" i="12"/>
  <c r="P293" i="12"/>
  <c r="O298" i="12"/>
  <c r="J315" i="12"/>
  <c r="N315" i="12" s="1"/>
  <c r="T315" i="12" s="1"/>
  <c r="V315" i="12" s="1"/>
  <c r="C315" i="12"/>
  <c r="H315" i="12"/>
  <c r="G315" i="12"/>
  <c r="F315" i="12"/>
  <c r="E315" i="12"/>
  <c r="D315" i="12"/>
  <c r="B315" i="12"/>
  <c r="H311" i="12"/>
  <c r="J311" i="12"/>
  <c r="N311" i="12" s="1"/>
  <c r="T311" i="12" s="1"/>
  <c r="V311" i="12" s="1"/>
  <c r="D311" i="12"/>
  <c r="I311" i="12"/>
  <c r="K311" i="12" s="1"/>
  <c r="G311" i="12"/>
  <c r="I315" i="12"/>
  <c r="K315" i="12" s="1"/>
  <c r="L314" i="12"/>
  <c r="O314" i="12"/>
  <c r="P314" i="12" s="1"/>
  <c r="B324" i="12"/>
  <c r="D324" i="12"/>
  <c r="F324" i="12"/>
  <c r="J324" i="12"/>
  <c r="N324" i="12" s="1"/>
  <c r="T324" i="12" s="1"/>
  <c r="V324" i="12" s="1"/>
  <c r="C324" i="12"/>
  <c r="M324" i="12"/>
  <c r="Q324" i="12" s="1"/>
  <c r="S324" i="12" s="1"/>
  <c r="I324" i="12"/>
  <c r="K324" i="12" s="1"/>
  <c r="H324" i="12"/>
  <c r="E324" i="12"/>
  <c r="M292" i="12"/>
  <c r="Q292" i="12" s="1"/>
  <c r="S292" i="12" s="1"/>
  <c r="C292" i="12"/>
  <c r="D292" i="12"/>
  <c r="B292" i="12"/>
  <c r="L299" i="12"/>
  <c r="O299" i="12"/>
  <c r="P299" i="12" s="1"/>
  <c r="J300" i="12"/>
  <c r="N300" i="12" s="1"/>
  <c r="T300" i="12" s="1"/>
  <c r="V300" i="12" s="1"/>
  <c r="G300" i="12"/>
  <c r="F300" i="12"/>
  <c r="E300" i="12"/>
  <c r="D300" i="12"/>
  <c r="J310" i="12"/>
  <c r="N310" i="12" s="1"/>
  <c r="T310" i="12" s="1"/>
  <c r="V310" i="12" s="1"/>
  <c r="I310" i="12"/>
  <c r="K310" i="12" s="1"/>
  <c r="B310" i="12"/>
  <c r="F310" i="12"/>
  <c r="E310" i="12"/>
  <c r="D310" i="12"/>
  <c r="C310" i="12"/>
  <c r="M315" i="12"/>
  <c r="Q315" i="12" s="1"/>
  <c r="S315" i="12" s="1"/>
  <c r="L309" i="12"/>
  <c r="L311" i="12"/>
  <c r="L320" i="12"/>
  <c r="F285" i="12"/>
  <c r="D285" i="12"/>
  <c r="L285" i="12" s="1"/>
  <c r="M285" i="12"/>
  <c r="Q285" i="12" s="1"/>
  <c r="S285" i="12" s="1"/>
  <c r="F292" i="12"/>
  <c r="I294" i="12"/>
  <c r="K294" i="12" s="1"/>
  <c r="F294" i="12"/>
  <c r="E294" i="12"/>
  <c r="C300" i="12"/>
  <c r="H310" i="12"/>
  <c r="F311" i="12"/>
  <c r="L254" i="12"/>
  <c r="M255" i="12"/>
  <c r="Q255" i="12" s="1"/>
  <c r="S255" i="12" s="1"/>
  <c r="C255" i="12"/>
  <c r="O259" i="12"/>
  <c r="P259" i="12" s="1"/>
  <c r="L259" i="12"/>
  <c r="M260" i="12"/>
  <c r="Q260" i="12" s="1"/>
  <c r="S260" i="12" s="1"/>
  <c r="C260" i="12"/>
  <c r="O264" i="12"/>
  <c r="L264" i="12"/>
  <c r="M265" i="12"/>
  <c r="Q265" i="12" s="1"/>
  <c r="S265" i="12" s="1"/>
  <c r="C265" i="12"/>
  <c r="O269" i="12"/>
  <c r="L269" i="12"/>
  <c r="M270" i="12"/>
  <c r="Q270" i="12" s="1"/>
  <c r="S270" i="12" s="1"/>
  <c r="C270" i="12"/>
  <c r="O274" i="12"/>
  <c r="L274" i="12"/>
  <c r="M275" i="12"/>
  <c r="Q275" i="12" s="1"/>
  <c r="S275" i="12" s="1"/>
  <c r="C275" i="12"/>
  <c r="O279" i="12"/>
  <c r="L279" i="12"/>
  <c r="F280" i="12"/>
  <c r="C280" i="12"/>
  <c r="M280" i="12"/>
  <c r="Q280" i="12" s="1"/>
  <c r="S280" i="12" s="1"/>
  <c r="B285" i="12"/>
  <c r="G292" i="12"/>
  <c r="B294" i="12"/>
  <c r="H300" i="12"/>
  <c r="M311" i="12"/>
  <c r="Q311" i="12" s="1"/>
  <c r="S311" i="12" s="1"/>
  <c r="H284" i="12"/>
  <c r="D284" i="12"/>
  <c r="L284" i="12" s="1"/>
  <c r="M284" i="12"/>
  <c r="Q284" i="12" s="1"/>
  <c r="S284" i="12" s="1"/>
  <c r="H292" i="12"/>
  <c r="L292" i="12" s="1"/>
  <c r="L296" i="12"/>
  <c r="P296" i="12" s="1"/>
  <c r="I300" i="12"/>
  <c r="K300" i="12" s="1"/>
  <c r="H306" i="12"/>
  <c r="L306" i="12" s="1"/>
  <c r="I306" i="12"/>
  <c r="K306" i="12" s="1"/>
  <c r="C306" i="12"/>
  <c r="J306" i="12"/>
  <c r="N306" i="12" s="1"/>
  <c r="T306" i="12" s="1"/>
  <c r="V306" i="12" s="1"/>
  <c r="G306" i="12"/>
  <c r="B319" i="12"/>
  <c r="D319" i="12"/>
  <c r="H319" i="12"/>
  <c r="I319" i="12"/>
  <c r="K319" i="12" s="1"/>
  <c r="J319" i="12"/>
  <c r="N319" i="12" s="1"/>
  <c r="T319" i="12" s="1"/>
  <c r="V319" i="12" s="1"/>
  <c r="G319" i="12"/>
  <c r="F319" i="12"/>
  <c r="E319" i="12"/>
  <c r="C319" i="12"/>
  <c r="L325" i="12"/>
  <c r="O325" i="12"/>
  <c r="P325" i="12" s="1"/>
  <c r="B284" i="12"/>
  <c r="O285" i="12"/>
  <c r="P285" i="12" s="1"/>
  <c r="J288" i="12"/>
  <c r="N288" i="12" s="1"/>
  <c r="T288" i="12" s="1"/>
  <c r="V288" i="12" s="1"/>
  <c r="E288" i="12"/>
  <c r="I292" i="12"/>
  <c r="K292" i="12" s="1"/>
  <c r="F297" i="12"/>
  <c r="G297" i="12"/>
  <c r="C297" i="12"/>
  <c r="D297" i="12"/>
  <c r="B297" i="12"/>
  <c r="O302" i="12"/>
  <c r="D303" i="12"/>
  <c r="H303" i="12"/>
  <c r="G303" i="12"/>
  <c r="J303" i="12"/>
  <c r="N303" i="12" s="1"/>
  <c r="T303" i="12" s="1"/>
  <c r="V303" i="12" s="1"/>
  <c r="I303" i="12"/>
  <c r="K303" i="12" s="1"/>
  <c r="F303" i="12"/>
  <c r="B306" i="12"/>
  <c r="M310" i="12"/>
  <c r="Q310" i="12" s="1"/>
  <c r="S310" i="12" s="1"/>
  <c r="O311" i="12"/>
  <c r="M319" i="12"/>
  <c r="Q319" i="12" s="1"/>
  <c r="S319" i="12" s="1"/>
  <c r="O323" i="12"/>
  <c r="F332" i="12"/>
  <c r="E332" i="12"/>
  <c r="H332" i="12"/>
  <c r="M332" i="12"/>
  <c r="Q332" i="12" s="1"/>
  <c r="S332" i="12" s="1"/>
  <c r="J332" i="12"/>
  <c r="N332" i="12" s="1"/>
  <c r="T332" i="12" s="1"/>
  <c r="V332" i="12" s="1"/>
  <c r="I332" i="12"/>
  <c r="K332" i="12" s="1"/>
  <c r="G332" i="12"/>
  <c r="D332" i="12"/>
  <c r="C332" i="12"/>
  <c r="H321" i="12"/>
  <c r="J321" i="12"/>
  <c r="N321" i="12" s="1"/>
  <c r="T321" i="12" s="1"/>
  <c r="V321" i="12" s="1"/>
  <c r="I321" i="12"/>
  <c r="K321" i="12" s="1"/>
  <c r="B321" i="12"/>
  <c r="F321" i="12"/>
  <c r="B332" i="12"/>
  <c r="F302" i="12"/>
  <c r="H302" i="12"/>
  <c r="D302" i="12"/>
  <c r="L302" i="12" s="1"/>
  <c r="J309" i="12"/>
  <c r="N309" i="12" s="1"/>
  <c r="T309" i="12" s="1"/>
  <c r="V309" i="12" s="1"/>
  <c r="G316" i="12"/>
  <c r="F317" i="12"/>
  <c r="H317" i="12"/>
  <c r="B317" i="12"/>
  <c r="J318" i="12"/>
  <c r="N318" i="12" s="1"/>
  <c r="T318" i="12" s="1"/>
  <c r="V318" i="12" s="1"/>
  <c r="D321" i="12"/>
  <c r="B302" i="12"/>
  <c r="F307" i="12"/>
  <c r="I307" i="12"/>
  <c r="K307" i="12" s="1"/>
  <c r="E307" i="12"/>
  <c r="F312" i="12"/>
  <c r="J312" i="12"/>
  <c r="N312" i="12" s="1"/>
  <c r="T312" i="12" s="1"/>
  <c r="V312" i="12" s="1"/>
  <c r="G312" i="12"/>
  <c r="I316" i="12"/>
  <c r="K316" i="12" s="1"/>
  <c r="C317" i="12"/>
  <c r="E321" i="12"/>
  <c r="O291" i="12"/>
  <c r="P291" i="12" s="1"/>
  <c r="M291" i="12"/>
  <c r="Q291" i="12" s="1"/>
  <c r="S291" i="12" s="1"/>
  <c r="B299" i="12"/>
  <c r="G299" i="12"/>
  <c r="I299" i="12"/>
  <c r="K299" i="12" s="1"/>
  <c r="C302" i="12"/>
  <c r="B304" i="12"/>
  <c r="H304" i="12"/>
  <c r="J304" i="12"/>
  <c r="N304" i="12" s="1"/>
  <c r="T304" i="12" s="1"/>
  <c r="V304" i="12" s="1"/>
  <c r="B307" i="12"/>
  <c r="B312" i="12"/>
  <c r="D317" i="12"/>
  <c r="G321" i="12"/>
  <c r="L331" i="12"/>
  <c r="B309" i="12"/>
  <c r="I309" i="12"/>
  <c r="K309" i="12" s="1"/>
  <c r="B314" i="12"/>
  <c r="J314" i="12"/>
  <c r="N314" i="12" s="1"/>
  <c r="T314" i="12" s="1"/>
  <c r="V314" i="12" s="1"/>
  <c r="M314" i="12"/>
  <c r="Q314" i="12" s="1"/>
  <c r="S314" i="12" s="1"/>
  <c r="E317" i="12"/>
  <c r="O322" i="12"/>
  <c r="H316" i="12"/>
  <c r="J316" i="12"/>
  <c r="N316" i="12" s="1"/>
  <c r="T316" i="12" s="1"/>
  <c r="V316" i="12" s="1"/>
  <c r="E316" i="12"/>
  <c r="D318" i="12"/>
  <c r="F318" i="12"/>
  <c r="E318" i="12"/>
  <c r="B318" i="12"/>
  <c r="M321" i="12"/>
  <c r="Q321" i="12" s="1"/>
  <c r="S321" i="12" s="1"/>
  <c r="D323" i="12"/>
  <c r="F323" i="12"/>
  <c r="B323" i="12"/>
  <c r="H323" i="12"/>
  <c r="L323" i="12" s="1"/>
  <c r="J323" i="12"/>
  <c r="N323" i="12" s="1"/>
  <c r="T323" i="12" s="1"/>
  <c r="V323" i="12" s="1"/>
  <c r="H326" i="12"/>
  <c r="J326" i="12"/>
  <c r="N326" i="12" s="1"/>
  <c r="T326" i="12" s="1"/>
  <c r="V326" i="12" s="1"/>
  <c r="E326" i="12"/>
  <c r="D326" i="12"/>
  <c r="C326" i="12"/>
  <c r="B326" i="12"/>
  <c r="F327" i="12"/>
  <c r="H327" i="12"/>
  <c r="B327" i="12"/>
  <c r="I327" i="12"/>
  <c r="K327" i="12" s="1"/>
  <c r="G327" i="12"/>
  <c r="E327" i="12"/>
  <c r="D328" i="12"/>
  <c r="F328" i="12"/>
  <c r="E328" i="12"/>
  <c r="J328" i="12"/>
  <c r="N328" i="12" s="1"/>
  <c r="T328" i="12" s="1"/>
  <c r="V328" i="12" s="1"/>
  <c r="I328" i="12"/>
  <c r="K328" i="12" s="1"/>
  <c r="H296" i="12"/>
  <c r="F296" i="12"/>
  <c r="M296" i="12"/>
  <c r="Q296" i="12" s="1"/>
  <c r="S296" i="12" s="1"/>
  <c r="J305" i="12"/>
  <c r="H305" i="12"/>
  <c r="L305" i="12" s="1"/>
  <c r="M305" i="12"/>
  <c r="Q305" i="12" s="1"/>
  <c r="S305" i="12" s="1"/>
  <c r="J320" i="12"/>
  <c r="N320" i="12" s="1"/>
  <c r="T320" i="12" s="1"/>
  <c r="V320" i="12" s="1"/>
  <c r="B320" i="12"/>
  <c r="F322" i="12"/>
  <c r="H322" i="12"/>
  <c r="D322" i="12"/>
  <c r="L322" i="12" s="1"/>
  <c r="I326" i="12"/>
  <c r="K326" i="12" s="1"/>
  <c r="J327" i="12"/>
  <c r="N327" i="12" s="1"/>
  <c r="T327" i="12" s="1"/>
  <c r="V327" i="12" s="1"/>
  <c r="G328" i="12"/>
  <c r="L329" i="12"/>
  <c r="O333" i="12"/>
  <c r="E330" i="12"/>
  <c r="J325" i="12"/>
  <c r="N325" i="12" s="1"/>
  <c r="T325" i="12" s="1"/>
  <c r="V325" i="12" s="1"/>
  <c r="B325" i="12"/>
  <c r="O329" i="12"/>
  <c r="F330" i="12"/>
  <c r="G330" i="12"/>
  <c r="H331" i="12"/>
  <c r="G331" i="12"/>
  <c r="J331" i="12"/>
  <c r="N331" i="12" s="1"/>
  <c r="T331" i="12" s="1"/>
  <c r="V331" i="12" s="1"/>
  <c r="B331" i="12"/>
  <c r="C331" i="12"/>
  <c r="D333" i="12"/>
  <c r="L333" i="12" s="1"/>
  <c r="M333" i="12"/>
  <c r="Q333" i="12" s="1"/>
  <c r="S333" i="12" s="1"/>
  <c r="C333" i="12"/>
  <c r="F333" i="12"/>
  <c r="J330" i="12"/>
  <c r="N330" i="12" s="1"/>
  <c r="T330" i="12" s="1"/>
  <c r="V330" i="12" s="1"/>
  <c r="I330" i="12"/>
  <c r="K330" i="12" s="1"/>
  <c r="B330" i="12"/>
  <c r="D329" i="12"/>
  <c r="O142" i="12" l="1"/>
  <c r="L142" i="12"/>
  <c r="O153" i="12"/>
  <c r="P153" i="12" s="1"/>
  <c r="N153" i="12"/>
  <c r="T153" i="12" s="1"/>
  <c r="V153" i="12" s="1"/>
  <c r="L165" i="12"/>
  <c r="O165" i="12"/>
  <c r="O55" i="12"/>
  <c r="P55" i="12" s="1"/>
  <c r="L55" i="12"/>
  <c r="P33" i="11"/>
  <c r="P38" i="11"/>
  <c r="P16" i="11"/>
  <c r="O72" i="12"/>
  <c r="L72" i="12"/>
  <c r="O59" i="12"/>
  <c r="L59" i="12"/>
  <c r="P45" i="12"/>
  <c r="O42" i="12"/>
  <c r="P42" i="12" s="1"/>
  <c r="P100" i="12"/>
  <c r="E81" i="7"/>
  <c r="E84" i="7"/>
  <c r="E77" i="7"/>
  <c r="E21" i="7"/>
  <c r="E83" i="7"/>
  <c r="E82" i="7"/>
  <c r="E78" i="7"/>
  <c r="E85" i="7"/>
  <c r="E80" i="7"/>
  <c r="E76" i="7"/>
  <c r="E79" i="7"/>
  <c r="O44" i="12"/>
  <c r="P44" i="12" s="1"/>
  <c r="L44" i="12"/>
  <c r="O220" i="12"/>
  <c r="L220" i="12"/>
  <c r="O242" i="12"/>
  <c r="L242" i="12"/>
  <c r="L196" i="12"/>
  <c r="O196" i="12"/>
  <c r="P196" i="12" s="1"/>
  <c r="N305" i="12"/>
  <c r="T305" i="12" s="1"/>
  <c r="V305" i="12" s="1"/>
  <c r="O305" i="12"/>
  <c r="P305" i="12" s="1"/>
  <c r="O332" i="12"/>
  <c r="P332" i="12" s="1"/>
  <c r="L332" i="12"/>
  <c r="P274" i="12"/>
  <c r="O294" i="12"/>
  <c r="P294" i="12" s="1"/>
  <c r="L294" i="12"/>
  <c r="O309" i="12"/>
  <c r="P309" i="12" s="1"/>
  <c r="O315" i="12"/>
  <c r="L315" i="12"/>
  <c r="P280" i="12"/>
  <c r="P306" i="12"/>
  <c r="O173" i="12"/>
  <c r="P173" i="12" s="1"/>
  <c r="L173" i="12"/>
  <c r="P129" i="12"/>
  <c r="P188" i="12"/>
  <c r="L155" i="12"/>
  <c r="O155" i="12"/>
  <c r="P155" i="12" s="1"/>
  <c r="L175" i="12"/>
  <c r="O175" i="12"/>
  <c r="P175" i="12" s="1"/>
  <c r="P139" i="12"/>
  <c r="O174" i="12"/>
  <c r="L174" i="12"/>
  <c r="O181" i="12"/>
  <c r="P181" i="12" s="1"/>
  <c r="P27" i="11"/>
  <c r="P6" i="11"/>
  <c r="O108" i="12"/>
  <c r="L108" i="12"/>
  <c r="L18" i="12"/>
  <c r="O18" i="12"/>
  <c r="P18" i="12" s="1"/>
  <c r="P35" i="11"/>
  <c r="P112" i="12"/>
  <c r="O74" i="12"/>
  <c r="P74" i="12" s="1"/>
  <c r="L74" i="12"/>
  <c r="O34" i="12"/>
  <c r="L34" i="12"/>
  <c r="O224" i="12"/>
  <c r="L224" i="12"/>
  <c r="O244" i="12"/>
  <c r="L244" i="12"/>
  <c r="P217" i="12"/>
  <c r="L191" i="12"/>
  <c r="O191" i="12"/>
  <c r="P191" i="12" s="1"/>
  <c r="O209" i="12"/>
  <c r="P209" i="12" s="1"/>
  <c r="P204" i="12"/>
  <c r="L316" i="12"/>
  <c r="O316" i="12"/>
  <c r="L288" i="12"/>
  <c r="O288" i="12"/>
  <c r="L300" i="12"/>
  <c r="O300" i="12"/>
  <c r="P300" i="12" s="1"/>
  <c r="L324" i="12"/>
  <c r="O324" i="12"/>
  <c r="P324" i="12" s="1"/>
  <c r="L301" i="12"/>
  <c r="O301" i="12"/>
  <c r="P301" i="12" s="1"/>
  <c r="P226" i="12"/>
  <c r="O233" i="12"/>
  <c r="L233" i="12"/>
  <c r="O205" i="12"/>
  <c r="L171" i="12"/>
  <c r="O171" i="12"/>
  <c r="P171" i="12" s="1"/>
  <c r="O184" i="12"/>
  <c r="L184" i="12"/>
  <c r="O168" i="12"/>
  <c r="L168" i="12"/>
  <c r="L146" i="12"/>
  <c r="O146" i="12"/>
  <c r="P141" i="12"/>
  <c r="L186" i="12"/>
  <c r="O186" i="12"/>
  <c r="P186" i="12" s="1"/>
  <c r="O206" i="12"/>
  <c r="P206" i="12" s="1"/>
  <c r="O54" i="12"/>
  <c r="L54" i="12"/>
  <c r="P18" i="11"/>
  <c r="L92" i="12"/>
  <c r="O92" i="12"/>
  <c r="P92" i="12" s="1"/>
  <c r="O24" i="12"/>
  <c r="L24" i="12"/>
  <c r="P17" i="11"/>
  <c r="L30" i="12"/>
  <c r="O30" i="12"/>
  <c r="P30" i="12" s="1"/>
  <c r="O88" i="12"/>
  <c r="L88" i="12"/>
  <c r="O39" i="12"/>
  <c r="P39" i="12" s="1"/>
  <c r="L39" i="12"/>
  <c r="P24" i="11"/>
  <c r="L40" i="12"/>
  <c r="O40" i="12"/>
  <c r="P40" i="12" s="1"/>
  <c r="P60" i="12"/>
  <c r="V142" i="12"/>
  <c r="U142" i="12"/>
  <c r="U143" i="12" s="1"/>
  <c r="U144" i="12" s="1"/>
  <c r="U145" i="12" s="1"/>
  <c r="U146" i="12" s="1"/>
  <c r="U147" i="12" s="1"/>
  <c r="U148" i="12" s="1"/>
  <c r="U149" i="12" s="1"/>
  <c r="U150" i="12" s="1"/>
  <c r="U151" i="12" s="1"/>
  <c r="U152" i="12" s="1"/>
  <c r="U153" i="12" s="1"/>
  <c r="U154" i="12" s="1"/>
  <c r="U155" i="12" s="1"/>
  <c r="U156" i="12" s="1"/>
  <c r="U157" i="12" s="1"/>
  <c r="U158" i="12" s="1"/>
  <c r="U159" i="12" s="1"/>
  <c r="U160" i="12" s="1"/>
  <c r="U161" i="12" s="1"/>
  <c r="U162" i="12" s="1"/>
  <c r="U163" i="12" s="1"/>
  <c r="U164" i="12" s="1"/>
  <c r="U165" i="12" s="1"/>
  <c r="U166" i="12" s="1"/>
  <c r="U167" i="12" s="1"/>
  <c r="U168" i="12" s="1"/>
  <c r="U169" i="12" s="1"/>
  <c r="U170" i="12" s="1"/>
  <c r="U171" i="12" s="1"/>
  <c r="U172" i="12" s="1"/>
  <c r="U173" i="12" s="1"/>
  <c r="U174" i="12" s="1"/>
  <c r="U175" i="12" s="1"/>
  <c r="U176" i="12" s="1"/>
  <c r="U177" i="12" s="1"/>
  <c r="U178" i="12" s="1"/>
  <c r="U179" i="12" s="1"/>
  <c r="U180" i="12" s="1"/>
  <c r="U181" i="12" s="1"/>
  <c r="U182" i="12" s="1"/>
  <c r="U183" i="12" s="1"/>
  <c r="U184" i="12" s="1"/>
  <c r="U185" i="12" s="1"/>
  <c r="U186" i="12" s="1"/>
  <c r="U187" i="12" s="1"/>
  <c r="U188" i="12" s="1"/>
  <c r="U189" i="12" s="1"/>
  <c r="U190" i="12" s="1"/>
  <c r="U191" i="12" s="1"/>
  <c r="U192" i="12" s="1"/>
  <c r="U193" i="12" s="1"/>
  <c r="U194" i="12" s="1"/>
  <c r="U195" i="12" s="1"/>
  <c r="U196" i="12" s="1"/>
  <c r="P192" i="12"/>
  <c r="O138" i="12"/>
  <c r="P138" i="12" s="1"/>
  <c r="L138" i="12"/>
  <c r="N67" i="12"/>
  <c r="T67" i="12" s="1"/>
  <c r="V67" i="12" s="1"/>
  <c r="O67" i="12"/>
  <c r="P67" i="12" s="1"/>
  <c r="L102" i="12"/>
  <c r="O102" i="12"/>
  <c r="P102" i="12" s="1"/>
  <c r="R144" i="12"/>
  <c r="R145" i="12" s="1"/>
  <c r="R146" i="12" s="1"/>
  <c r="R147" i="12" s="1"/>
  <c r="R148" i="12" s="1"/>
  <c r="R149" i="12" s="1"/>
  <c r="R150" i="12" s="1"/>
  <c r="R151" i="12" s="1"/>
  <c r="R152" i="12" s="1"/>
  <c r="R153" i="12" s="1"/>
  <c r="R154" i="12" s="1"/>
  <c r="R155" i="12" s="1"/>
  <c r="R156" i="12" s="1"/>
  <c r="R157" i="12" s="1"/>
  <c r="R158" i="12" s="1"/>
  <c r="R159" i="12" s="1"/>
  <c r="R160" i="12" s="1"/>
  <c r="R161" i="12" s="1"/>
  <c r="R162" i="12" s="1"/>
  <c r="R163" i="12" s="1"/>
  <c r="R164" i="12" s="1"/>
  <c r="R165" i="12" s="1"/>
  <c r="R166" i="12" s="1"/>
  <c r="R167" i="12" s="1"/>
  <c r="R168" i="12" s="1"/>
  <c r="R169" i="12" s="1"/>
  <c r="R170" i="12" s="1"/>
  <c r="R171" i="12" s="1"/>
  <c r="R172" i="12" s="1"/>
  <c r="R173" i="12" s="1"/>
  <c r="R174" i="12" s="1"/>
  <c r="R175" i="12" s="1"/>
  <c r="R176" i="12" s="1"/>
  <c r="R177" i="12" s="1"/>
  <c r="R178" i="12" s="1"/>
  <c r="R179" i="12" s="1"/>
  <c r="R180" i="12" s="1"/>
  <c r="R181" i="12" s="1"/>
  <c r="R182" i="12" s="1"/>
  <c r="R183" i="12" s="1"/>
  <c r="R184" i="12" s="1"/>
  <c r="R185" i="12" s="1"/>
  <c r="R186" i="12" s="1"/>
  <c r="R187" i="12" s="1"/>
  <c r="R188" i="12" s="1"/>
  <c r="R189" i="12" s="1"/>
  <c r="R190" i="12" s="1"/>
  <c r="R191" i="12" s="1"/>
  <c r="R192" i="12" s="1"/>
  <c r="R193" i="12" s="1"/>
  <c r="R194" i="12" s="1"/>
  <c r="R195" i="12" s="1"/>
  <c r="R196" i="12" s="1"/>
  <c r="R197" i="12" s="1"/>
  <c r="R198" i="12" s="1"/>
  <c r="R199" i="12" s="1"/>
  <c r="R200" i="12" s="1"/>
  <c r="R201" i="12" s="1"/>
  <c r="R202" i="12" s="1"/>
  <c r="R203" i="12" s="1"/>
  <c r="R204" i="12" s="1"/>
  <c r="R205" i="12" s="1"/>
  <c r="R206" i="12" s="1"/>
  <c r="R207" i="12" s="1"/>
  <c r="R208" i="12" s="1"/>
  <c r="R209" i="12" s="1"/>
  <c r="R210" i="12" s="1"/>
  <c r="R211" i="12" s="1"/>
  <c r="R212" i="12" s="1"/>
  <c r="R213" i="12" s="1"/>
  <c r="R214" i="12" s="1"/>
  <c r="R215" i="12" s="1"/>
  <c r="R216" i="12" s="1"/>
  <c r="R217" i="12" s="1"/>
  <c r="R218" i="12" s="1"/>
  <c r="R219" i="12" s="1"/>
  <c r="R220" i="12" s="1"/>
  <c r="R221" i="12" s="1"/>
  <c r="R222" i="12" s="1"/>
  <c r="R223" i="12" s="1"/>
  <c r="R224" i="12" s="1"/>
  <c r="R225" i="12" s="1"/>
  <c r="R226" i="12" s="1"/>
  <c r="R227" i="12" s="1"/>
  <c r="R228" i="12" s="1"/>
  <c r="R229" i="12" s="1"/>
  <c r="R230" i="12" s="1"/>
  <c r="R231" i="12" s="1"/>
  <c r="R232" i="12" s="1"/>
  <c r="R233" i="12" s="1"/>
  <c r="R234" i="12" s="1"/>
  <c r="R235" i="12" s="1"/>
  <c r="R236" i="12" s="1"/>
  <c r="R237" i="12" s="1"/>
  <c r="R238" i="12" s="1"/>
  <c r="R239" i="12" s="1"/>
  <c r="R240" i="12" s="1"/>
  <c r="R241" i="12" s="1"/>
  <c r="R242" i="12" s="1"/>
  <c r="R243" i="12" s="1"/>
  <c r="R244" i="12" s="1"/>
  <c r="R245" i="12" s="1"/>
  <c r="R246" i="12" s="1"/>
  <c r="R247" i="12" s="1"/>
  <c r="R248" i="12" s="1"/>
  <c r="R249" i="12" s="1"/>
  <c r="R250" i="12" s="1"/>
  <c r="R251" i="12" s="1"/>
  <c r="R252" i="12" s="1"/>
  <c r="R253" i="12" s="1"/>
  <c r="R254" i="12" s="1"/>
  <c r="R255" i="12" s="1"/>
  <c r="R256" i="12" s="1"/>
  <c r="R257" i="12" s="1"/>
  <c r="R258" i="12" s="1"/>
  <c r="R259" i="12" s="1"/>
  <c r="R260" i="12" s="1"/>
  <c r="R261" i="12" s="1"/>
  <c r="R262" i="12" s="1"/>
  <c r="R263" i="12" s="1"/>
  <c r="R264" i="12" s="1"/>
  <c r="R265" i="12" s="1"/>
  <c r="R266" i="12" s="1"/>
  <c r="R267" i="12" s="1"/>
  <c r="R268" i="12" s="1"/>
  <c r="R269" i="12" s="1"/>
  <c r="R270" i="12" s="1"/>
  <c r="R271" i="12" s="1"/>
  <c r="R272" i="12" s="1"/>
  <c r="R273" i="12" s="1"/>
  <c r="R274" i="12" s="1"/>
  <c r="R275" i="12" s="1"/>
  <c r="R276" i="12" s="1"/>
  <c r="R277" i="12" s="1"/>
  <c r="R278" i="12" s="1"/>
  <c r="R279" i="12" s="1"/>
  <c r="R280" i="12" s="1"/>
  <c r="R281" i="12" s="1"/>
  <c r="R282" i="12" s="1"/>
  <c r="R283" i="12" s="1"/>
  <c r="R284" i="12" s="1"/>
  <c r="R285" i="12" s="1"/>
  <c r="R286" i="12" s="1"/>
  <c r="R287" i="12" s="1"/>
  <c r="R288" i="12" s="1"/>
  <c r="R289" i="12" s="1"/>
  <c r="R290" i="12" s="1"/>
  <c r="R291" i="12" s="1"/>
  <c r="R292" i="12" s="1"/>
  <c r="R293" i="12" s="1"/>
  <c r="R294" i="12" s="1"/>
  <c r="R295" i="12" s="1"/>
  <c r="R296" i="12" s="1"/>
  <c r="R297" i="12" s="1"/>
  <c r="R298" i="12" s="1"/>
  <c r="R299" i="12" s="1"/>
  <c r="R300" i="12" s="1"/>
  <c r="R301" i="12" s="1"/>
  <c r="R302" i="12" s="1"/>
  <c r="R303" i="12" s="1"/>
  <c r="R304" i="12" s="1"/>
  <c r="R305" i="12" s="1"/>
  <c r="R306" i="12" s="1"/>
  <c r="R307" i="12" s="1"/>
  <c r="R308" i="12" s="1"/>
  <c r="R309" i="12" s="1"/>
  <c r="R310" i="12" s="1"/>
  <c r="R311" i="12" s="1"/>
  <c r="R312" i="12" s="1"/>
  <c r="R313" i="12" s="1"/>
  <c r="R314" i="12" s="1"/>
  <c r="R315" i="12" s="1"/>
  <c r="R316" i="12" s="1"/>
  <c r="R317" i="12" s="1"/>
  <c r="R318" i="12" s="1"/>
  <c r="R319" i="12" s="1"/>
  <c r="R320" i="12" s="1"/>
  <c r="R321" i="12" s="1"/>
  <c r="R322" i="12" s="1"/>
  <c r="R323" i="12" s="1"/>
  <c r="R324" i="12" s="1"/>
  <c r="R325" i="12" s="1"/>
  <c r="R326" i="12" s="1"/>
  <c r="R327" i="12" s="1"/>
  <c r="R328" i="12" s="1"/>
  <c r="R329" i="12" s="1"/>
  <c r="R330" i="12" s="1"/>
  <c r="R331" i="12" s="1"/>
  <c r="R332" i="12" s="1"/>
  <c r="R333" i="12" s="1"/>
  <c r="O104" i="12"/>
  <c r="L104" i="12"/>
  <c r="P14" i="11"/>
  <c r="L17" i="12"/>
  <c r="O17" i="12"/>
  <c r="P37" i="12"/>
  <c r="P10" i="12"/>
  <c r="O327" i="12"/>
  <c r="L327" i="12"/>
  <c r="O249" i="12"/>
  <c r="P249" i="12" s="1"/>
  <c r="L249" i="12"/>
  <c r="N197" i="12"/>
  <c r="T197" i="12" s="1"/>
  <c r="V197" i="12" s="1"/>
  <c r="O197" i="12"/>
  <c r="P197" i="12" s="1"/>
  <c r="L227" i="12"/>
  <c r="O227" i="12"/>
  <c r="O208" i="12"/>
  <c r="L208" i="12"/>
  <c r="P172" i="12"/>
  <c r="L187" i="12"/>
  <c r="O187" i="12"/>
  <c r="P187" i="12" s="1"/>
  <c r="O134" i="12"/>
  <c r="L134" i="12"/>
  <c r="L65" i="12"/>
  <c r="O65" i="12"/>
  <c r="P65" i="12" s="1"/>
  <c r="O84" i="12"/>
  <c r="P84" i="12" s="1"/>
  <c r="L84" i="12"/>
  <c r="O83" i="12"/>
  <c r="P83" i="12" s="1"/>
  <c r="L83" i="12"/>
  <c r="L57" i="12"/>
  <c r="O57" i="12"/>
  <c r="P57" i="12" s="1"/>
  <c r="O194" i="12"/>
  <c r="P194" i="12" s="1"/>
  <c r="O93" i="12"/>
  <c r="P93" i="12" s="1"/>
  <c r="L93" i="12"/>
  <c r="P4" i="11"/>
  <c r="O47" i="12"/>
  <c r="P47" i="12" s="1"/>
  <c r="L47" i="12"/>
  <c r="O87" i="12"/>
  <c r="P87" i="12" s="1"/>
  <c r="P28" i="12"/>
  <c r="P13" i="12"/>
  <c r="O99" i="12"/>
  <c r="P99" i="12" s="1"/>
  <c r="L99" i="12"/>
  <c r="O82" i="12"/>
  <c r="P82" i="12" s="1"/>
  <c r="L290" i="12"/>
  <c r="O290" i="12"/>
  <c r="P290" i="12" s="1"/>
  <c r="P215" i="12"/>
  <c r="P322" i="12"/>
  <c r="P302" i="12"/>
  <c r="P269" i="12"/>
  <c r="L282" i="12"/>
  <c r="O282" i="12"/>
  <c r="P282" i="12" s="1"/>
  <c r="O247" i="12"/>
  <c r="L247" i="12"/>
  <c r="L211" i="12"/>
  <c r="O211" i="12"/>
  <c r="P211" i="12" s="1"/>
  <c r="O230" i="12"/>
  <c r="P230" i="12" s="1"/>
  <c r="L230" i="12"/>
  <c r="O238" i="12"/>
  <c r="P238" i="12" s="1"/>
  <c r="L238" i="12"/>
  <c r="P248" i="12"/>
  <c r="L223" i="12"/>
  <c r="O223" i="12"/>
  <c r="O203" i="12"/>
  <c r="P203" i="12" s="1"/>
  <c r="L203" i="12"/>
  <c r="P232" i="12"/>
  <c r="P195" i="12"/>
  <c r="P124" i="12"/>
  <c r="L221" i="12"/>
  <c r="O221" i="12"/>
  <c r="N152" i="12"/>
  <c r="T152" i="12" s="1"/>
  <c r="V152" i="12" s="1"/>
  <c r="O152" i="12"/>
  <c r="P152" i="12" s="1"/>
  <c r="P185" i="12"/>
  <c r="O79" i="12"/>
  <c r="P79" i="12" s="1"/>
  <c r="L79" i="12"/>
  <c r="O50" i="12"/>
  <c r="P50" i="12" s="1"/>
  <c r="L50" i="12"/>
  <c r="O78" i="12"/>
  <c r="L78" i="12"/>
  <c r="O137" i="12"/>
  <c r="L137" i="12"/>
  <c r="O19" i="12"/>
  <c r="P19" i="12" s="1"/>
  <c r="L19" i="12"/>
  <c r="P130" i="12"/>
  <c r="O29" i="12"/>
  <c r="L29" i="12"/>
  <c r="O64" i="12"/>
  <c r="P64" i="12" s="1"/>
  <c r="L64" i="12"/>
  <c r="O169" i="12"/>
  <c r="P169" i="12" s="1"/>
  <c r="L62" i="12"/>
  <c r="O62" i="12"/>
  <c r="P62" i="12" s="1"/>
  <c r="R4" i="12"/>
  <c r="R5" i="12" s="1"/>
  <c r="R6" i="12" s="1"/>
  <c r="R7" i="12" s="1"/>
  <c r="R8" i="12" s="1"/>
  <c r="R9" i="12" s="1"/>
  <c r="R10" i="12" s="1"/>
  <c r="R11" i="12" s="1"/>
  <c r="R12" i="12" s="1"/>
  <c r="R13" i="12" s="1"/>
  <c r="R14" i="12" s="1"/>
  <c r="R15" i="12" s="1"/>
  <c r="R16" i="12" s="1"/>
  <c r="R17" i="12" s="1"/>
  <c r="R18" i="12" s="1"/>
  <c r="R19" i="12" s="1"/>
  <c r="R20" i="12" s="1"/>
  <c r="R21" i="12" s="1"/>
  <c r="R22" i="12" s="1"/>
  <c r="R23" i="12" s="1"/>
  <c r="R24" i="12" s="1"/>
  <c r="R25" i="12" s="1"/>
  <c r="R26" i="12" s="1"/>
  <c r="R27" i="12" s="1"/>
  <c r="R28" i="12" s="1"/>
  <c r="R29" i="12" s="1"/>
  <c r="R30" i="12" s="1"/>
  <c r="R31" i="12" s="1"/>
  <c r="R32" i="12" s="1"/>
  <c r="R33" i="12" s="1"/>
  <c r="R34" i="12" s="1"/>
  <c r="R35" i="12" s="1"/>
  <c r="R36" i="12" s="1"/>
  <c r="R37" i="12" s="1"/>
  <c r="R38" i="12" s="1"/>
  <c r="R39" i="12" s="1"/>
  <c r="R40" i="12" s="1"/>
  <c r="R41" i="12" s="1"/>
  <c r="R42" i="12" s="1"/>
  <c r="R43" i="12" s="1"/>
  <c r="R44" i="12" s="1"/>
  <c r="R45" i="12" s="1"/>
  <c r="R46" i="12" s="1"/>
  <c r="R47" i="12" s="1"/>
  <c r="R48" i="12" s="1"/>
  <c r="R49" i="12" s="1"/>
  <c r="R50" i="12" s="1"/>
  <c r="R51" i="12" s="1"/>
  <c r="R52" i="12" s="1"/>
  <c r="R53" i="12" s="1"/>
  <c r="R54" i="12" s="1"/>
  <c r="R55" i="12" s="1"/>
  <c r="R56" i="12" s="1"/>
  <c r="R57" i="12" s="1"/>
  <c r="R58" i="12" s="1"/>
  <c r="R59" i="12" s="1"/>
  <c r="R60" i="12" s="1"/>
  <c r="R61" i="12" s="1"/>
  <c r="R62" i="12" s="1"/>
  <c r="R63" i="12" s="1"/>
  <c r="R64" i="12" s="1"/>
  <c r="R65" i="12" s="1"/>
  <c r="R66" i="12" s="1"/>
  <c r="R67" i="12" s="1"/>
  <c r="R68" i="12" s="1"/>
  <c r="R69" i="12" s="1"/>
  <c r="R70" i="12" s="1"/>
  <c r="R71" i="12" s="1"/>
  <c r="R72" i="12" s="1"/>
  <c r="R73" i="12" s="1"/>
  <c r="R74" i="12" s="1"/>
  <c r="R75" i="12" s="1"/>
  <c r="R76" i="12" s="1"/>
  <c r="R77" i="12" s="1"/>
  <c r="R78" i="12" s="1"/>
  <c r="R79" i="12" s="1"/>
  <c r="R80" i="12" s="1"/>
  <c r="R81" i="12" s="1"/>
  <c r="R82" i="12" s="1"/>
  <c r="R83" i="12" s="1"/>
  <c r="R84" i="12" s="1"/>
  <c r="R85" i="12" s="1"/>
  <c r="R86" i="12" s="1"/>
  <c r="R87" i="12" s="1"/>
  <c r="R88" i="12" s="1"/>
  <c r="R89" i="12" s="1"/>
  <c r="R90" i="12" s="1"/>
  <c r="R91" i="12" s="1"/>
  <c r="R92" i="12" s="1"/>
  <c r="R93" i="12" s="1"/>
  <c r="R94" i="12" s="1"/>
  <c r="R95" i="12" s="1"/>
  <c r="R96" i="12" s="1"/>
  <c r="R97" i="12" s="1"/>
  <c r="R98" i="12" s="1"/>
  <c r="R99" i="12" s="1"/>
  <c r="R100" i="12" s="1"/>
  <c r="R101" i="12" s="1"/>
  <c r="R102" i="12" s="1"/>
  <c r="R103" i="12" s="1"/>
  <c r="R104" i="12" s="1"/>
  <c r="R105" i="12" s="1"/>
  <c r="R106" i="12" s="1"/>
  <c r="R107" i="12" s="1"/>
  <c r="R108" i="12" s="1"/>
  <c r="R109" i="12" s="1"/>
  <c r="R110" i="12" s="1"/>
  <c r="R111" i="12" s="1"/>
  <c r="R112" i="12" s="1"/>
  <c r="R113" i="12" s="1"/>
  <c r="R114" i="12" s="1"/>
  <c r="R115" i="12" s="1"/>
  <c r="R116" i="12" s="1"/>
  <c r="R117" i="12" s="1"/>
  <c r="R118" i="12" s="1"/>
  <c r="R119" i="12" s="1"/>
  <c r="R120" i="12" s="1"/>
  <c r="R121" i="12" s="1"/>
  <c r="R122" i="12" s="1"/>
  <c r="R123" i="12" s="1"/>
  <c r="R124" i="12" s="1"/>
  <c r="R125" i="12" s="1"/>
  <c r="R126" i="12" s="1"/>
  <c r="R127" i="12" s="1"/>
  <c r="R128" i="12" s="1"/>
  <c r="R129" i="12" s="1"/>
  <c r="R130" i="12" s="1"/>
  <c r="R131" i="12" s="1"/>
  <c r="R132" i="12" s="1"/>
  <c r="R133" i="12" s="1"/>
  <c r="R134" i="12" s="1"/>
  <c r="R135" i="12" s="1"/>
  <c r="R136" i="12" s="1"/>
  <c r="R137" i="12" s="1"/>
  <c r="R138" i="12" s="1"/>
  <c r="R139" i="12" s="1"/>
  <c r="R140" i="12" s="1"/>
  <c r="R141" i="12" s="1"/>
  <c r="P22" i="12"/>
  <c r="P166" i="12"/>
  <c r="L235" i="12"/>
  <c r="O235" i="12"/>
  <c r="P235" i="12" s="1"/>
  <c r="N213" i="12"/>
  <c r="T213" i="12" s="1"/>
  <c r="V213" i="12" s="1"/>
  <c r="O213" i="12"/>
  <c r="P213" i="12" s="1"/>
  <c r="O225" i="12"/>
  <c r="P225" i="12" s="1"/>
  <c r="L225" i="12"/>
  <c r="P297" i="12"/>
  <c r="L287" i="12"/>
  <c r="O287" i="12"/>
  <c r="O239" i="12"/>
  <c r="P239" i="12" s="1"/>
  <c r="L239" i="12"/>
  <c r="P253" i="12"/>
  <c r="O164" i="12"/>
  <c r="P164" i="12" s="1"/>
  <c r="L164" i="12"/>
  <c r="P190" i="12"/>
  <c r="P170" i="12"/>
  <c r="O207" i="12"/>
  <c r="P207" i="12" s="1"/>
  <c r="O179" i="12"/>
  <c r="P179" i="12" s="1"/>
  <c r="L179" i="12"/>
  <c r="O163" i="12"/>
  <c r="P163" i="12" s="1"/>
  <c r="O147" i="12"/>
  <c r="L147" i="12"/>
  <c r="O162" i="12"/>
  <c r="P162" i="12" s="1"/>
  <c r="L162" i="12"/>
  <c r="P148" i="12"/>
  <c r="O53" i="12"/>
  <c r="L53" i="12"/>
  <c r="O107" i="12"/>
  <c r="P107" i="12" s="1"/>
  <c r="N107" i="12"/>
  <c r="T107" i="12" s="1"/>
  <c r="V107" i="12" s="1"/>
  <c r="E36" i="6"/>
  <c r="E26" i="6"/>
  <c r="E29" i="6"/>
  <c r="E22" i="6"/>
  <c r="E18" i="6"/>
  <c r="E25" i="6"/>
  <c r="E32" i="6"/>
  <c r="E35" i="6"/>
  <c r="E28" i="6"/>
  <c r="E21" i="6"/>
  <c r="E24" i="6"/>
  <c r="E31" i="6"/>
  <c r="E34" i="6"/>
  <c r="E27" i="6"/>
  <c r="E20" i="6"/>
  <c r="E23" i="6"/>
  <c r="E37" i="6"/>
  <c r="E30" i="6"/>
  <c r="E33" i="6"/>
  <c r="E57" i="4"/>
  <c r="E47" i="4"/>
  <c r="E33" i="4"/>
  <c r="E23" i="4"/>
  <c r="E60" i="4"/>
  <c r="E50" i="4"/>
  <c r="E40" i="4"/>
  <c r="E36" i="4"/>
  <c r="E26" i="4"/>
  <c r="E53" i="4"/>
  <c r="E43" i="4"/>
  <c r="E29" i="4"/>
  <c r="E56" i="4"/>
  <c r="E46" i="4"/>
  <c r="E32" i="4"/>
  <c r="E22" i="4"/>
  <c r="E18" i="4"/>
  <c r="E59" i="4"/>
  <c r="E49" i="4"/>
  <c r="E39" i="4"/>
  <c r="E35" i="4"/>
  <c r="E25" i="4"/>
  <c r="E52" i="4"/>
  <c r="E42" i="4"/>
  <c r="E28" i="4"/>
  <c r="E55" i="4"/>
  <c r="E45" i="4"/>
  <c r="E31" i="4"/>
  <c r="E21" i="4"/>
  <c r="E58" i="4"/>
  <c r="E48" i="4"/>
  <c r="E34" i="4"/>
  <c r="E24" i="4"/>
  <c r="E54" i="4"/>
  <c r="E44" i="4"/>
  <c r="E30" i="4"/>
  <c r="E61" i="4"/>
  <c r="E51" i="4"/>
  <c r="E41" i="4"/>
  <c r="E37" i="4"/>
  <c r="E27" i="4"/>
  <c r="E20" i="4"/>
  <c r="O98" i="12"/>
  <c r="L98" i="12"/>
  <c r="E29" i="7"/>
  <c r="E25" i="7"/>
  <c r="E31" i="7"/>
  <c r="E23" i="7"/>
  <c r="E30" i="7"/>
  <c r="E26" i="7"/>
  <c r="E28" i="7"/>
  <c r="E24" i="7"/>
  <c r="E18" i="7"/>
  <c r="E27" i="7"/>
  <c r="O289" i="12"/>
  <c r="P289" i="12" s="1"/>
  <c r="L289" i="12"/>
  <c r="L228" i="12"/>
  <c r="O228" i="12"/>
  <c r="L222" i="12"/>
  <c r="O222" i="12"/>
  <c r="P222" i="12" s="1"/>
  <c r="O307" i="12"/>
  <c r="L307" i="12"/>
  <c r="P329" i="12"/>
  <c r="O328" i="12"/>
  <c r="P328" i="12" s="1"/>
  <c r="L328" i="12"/>
  <c r="L317" i="12"/>
  <c r="O317" i="12"/>
  <c r="P317" i="12" s="1"/>
  <c r="P279" i="12"/>
  <c r="O312" i="12"/>
  <c r="P312" i="12" s="1"/>
  <c r="P298" i="12"/>
  <c r="O286" i="12"/>
  <c r="L286" i="12"/>
  <c r="P292" i="12"/>
  <c r="P304" i="12"/>
  <c r="P198" i="12"/>
  <c r="O193" i="12"/>
  <c r="L193" i="12"/>
  <c r="P199" i="12"/>
  <c r="P183" i="12"/>
  <c r="O218" i="12"/>
  <c r="P218" i="12" s="1"/>
  <c r="L218" i="12"/>
  <c r="P145" i="12"/>
  <c r="O150" i="12"/>
  <c r="L150" i="12"/>
  <c r="P140" i="12"/>
  <c r="O49" i="12"/>
  <c r="L49" i="12"/>
  <c r="T335" i="12"/>
  <c r="V3" i="12"/>
  <c r="U3" i="12"/>
  <c r="U4" i="12" s="1"/>
  <c r="U5" i="12" s="1"/>
  <c r="U6" i="12" s="1"/>
  <c r="U7" i="12" s="1"/>
  <c r="U8" i="12" s="1"/>
  <c r="U9" i="12" s="1"/>
  <c r="U10" i="12" s="1"/>
  <c r="U11" i="12" s="1"/>
  <c r="U12" i="12" s="1"/>
  <c r="U13" i="12" s="1"/>
  <c r="U14" i="12" s="1"/>
  <c r="U15" i="12" s="1"/>
  <c r="U16" i="12" s="1"/>
  <c r="U17" i="12" s="1"/>
  <c r="U18" i="12" s="1"/>
  <c r="U19" i="12" s="1"/>
  <c r="U20" i="12" s="1"/>
  <c r="U21" i="12" s="1"/>
  <c r="U22" i="12" s="1"/>
  <c r="U23" i="12" s="1"/>
  <c r="U24" i="12" s="1"/>
  <c r="U25" i="12" s="1"/>
  <c r="U26" i="12" s="1"/>
  <c r="U27" i="12" s="1"/>
  <c r="U28" i="12" s="1"/>
  <c r="U29" i="12" s="1"/>
  <c r="U30" i="12" s="1"/>
  <c r="U31" i="12" s="1"/>
  <c r="U32" i="12" s="1"/>
  <c r="U33" i="12" s="1"/>
  <c r="U34" i="12" s="1"/>
  <c r="U35" i="12" s="1"/>
  <c r="U36" i="12" s="1"/>
  <c r="U37" i="12" s="1"/>
  <c r="U38" i="12" s="1"/>
  <c r="U39" i="12" s="1"/>
  <c r="U40" i="12" s="1"/>
  <c r="U41" i="12" s="1"/>
  <c r="U42" i="12" s="1"/>
  <c r="U43" i="12" s="1"/>
  <c r="U44" i="12" s="1"/>
  <c r="U45" i="12" s="1"/>
  <c r="U46" i="12" s="1"/>
  <c r="U47" i="12" s="1"/>
  <c r="U48" i="12" s="1"/>
  <c r="U49" i="12" s="1"/>
  <c r="U50" i="12" s="1"/>
  <c r="U51" i="12" s="1"/>
  <c r="U52" i="12" s="1"/>
  <c r="U53" i="12" s="1"/>
  <c r="U54" i="12" s="1"/>
  <c r="U55" i="12" s="1"/>
  <c r="U56" i="12" s="1"/>
  <c r="U57" i="12" s="1"/>
  <c r="U58" i="12" s="1"/>
  <c r="U59" i="12" s="1"/>
  <c r="U60" i="12" s="1"/>
  <c r="U61" i="12" s="1"/>
  <c r="U62" i="12" s="1"/>
  <c r="U63" i="12" s="1"/>
  <c r="U64" i="12" s="1"/>
  <c r="U65" i="12" s="1"/>
  <c r="U66" i="12" s="1"/>
  <c r="U67" i="12" s="1"/>
  <c r="U68" i="12" s="1"/>
  <c r="U69" i="12" s="1"/>
  <c r="U70" i="12" s="1"/>
  <c r="U71" i="12" s="1"/>
  <c r="U72" i="12" s="1"/>
  <c r="U73" i="12" s="1"/>
  <c r="U74" i="12" s="1"/>
  <c r="U75" i="12" s="1"/>
  <c r="U76" i="12" s="1"/>
  <c r="U77" i="12" s="1"/>
  <c r="U78" i="12" s="1"/>
  <c r="U79" i="12" s="1"/>
  <c r="U80" i="12" s="1"/>
  <c r="U81" i="12" s="1"/>
  <c r="U82" i="12" s="1"/>
  <c r="U83" i="12" s="1"/>
  <c r="U84" i="12" s="1"/>
  <c r="U85" i="12" s="1"/>
  <c r="U86" i="12" s="1"/>
  <c r="U87" i="12" s="1"/>
  <c r="U88" i="12" s="1"/>
  <c r="U89" i="12" s="1"/>
  <c r="U90" i="12" s="1"/>
  <c r="U91" i="12" s="1"/>
  <c r="U92" i="12" s="1"/>
  <c r="U93" i="12" s="1"/>
  <c r="U94" i="12" s="1"/>
  <c r="U95" i="12" s="1"/>
  <c r="U96" i="12" s="1"/>
  <c r="U97" i="12" s="1"/>
  <c r="U98" i="12" s="1"/>
  <c r="U99" i="12" s="1"/>
  <c r="U100" i="12" s="1"/>
  <c r="U101" i="12" s="1"/>
  <c r="U102" i="12" s="1"/>
  <c r="U103" i="12" s="1"/>
  <c r="U104" i="12" s="1"/>
  <c r="U105" i="12" s="1"/>
  <c r="U106" i="12" s="1"/>
  <c r="U107" i="12" s="1"/>
  <c r="U108" i="12" s="1"/>
  <c r="U109" i="12" s="1"/>
  <c r="U110" i="12" s="1"/>
  <c r="U111" i="12" s="1"/>
  <c r="U112" i="12" s="1"/>
  <c r="U113" i="12" s="1"/>
  <c r="U114" i="12" s="1"/>
  <c r="U115" i="12" s="1"/>
  <c r="U116" i="12" s="1"/>
  <c r="U117" i="12" s="1"/>
  <c r="U118" i="12" s="1"/>
  <c r="U119" i="12" s="1"/>
  <c r="U120" i="12" s="1"/>
  <c r="U121" i="12" s="1"/>
  <c r="U122" i="12" s="1"/>
  <c r="U123" i="12" s="1"/>
  <c r="U124" i="12" s="1"/>
  <c r="U125" i="12" s="1"/>
  <c r="U126" i="12" s="1"/>
  <c r="U127" i="12" s="1"/>
  <c r="U128" i="12" s="1"/>
  <c r="U129" i="12" s="1"/>
  <c r="U130" i="12" s="1"/>
  <c r="U131" i="12" s="1"/>
  <c r="U132" i="12" s="1"/>
  <c r="U133" i="12" s="1"/>
  <c r="U134" i="12" s="1"/>
  <c r="U135" i="12" s="1"/>
  <c r="U136" i="12" s="1"/>
  <c r="U137" i="12" s="1"/>
  <c r="U138" i="12" s="1"/>
  <c r="U139" i="12" s="1"/>
  <c r="U140" i="12" s="1"/>
  <c r="U141" i="12" s="1"/>
  <c r="O109" i="12"/>
  <c r="L109" i="12"/>
  <c r="P120" i="12"/>
  <c r="O103" i="12"/>
  <c r="P103" i="12" s="1"/>
  <c r="L103" i="12"/>
  <c r="E67" i="7"/>
  <c r="E70" i="7"/>
  <c r="E73" i="7"/>
  <c r="E63" i="7"/>
  <c r="E69" i="7"/>
  <c r="E74" i="7"/>
  <c r="E66" i="7"/>
  <c r="E65" i="7"/>
  <c r="E72" i="7"/>
  <c r="E68" i="7"/>
  <c r="E64" i="7"/>
  <c r="E20" i="7"/>
  <c r="E71" i="7"/>
  <c r="P63" i="12"/>
  <c r="O77" i="12"/>
  <c r="P77" i="12" s="1"/>
  <c r="O12" i="12"/>
  <c r="P12" i="12" s="1"/>
  <c r="L12" i="12"/>
  <c r="L25" i="12"/>
  <c r="O25" i="12"/>
  <c r="P25" i="12" s="1"/>
  <c r="L176" i="12"/>
  <c r="O176" i="12"/>
  <c r="O250" i="12"/>
  <c r="P250" i="12" s="1"/>
  <c r="L250" i="12"/>
  <c r="O178" i="12"/>
  <c r="L178" i="12"/>
  <c r="O283" i="12"/>
  <c r="L283" i="12"/>
  <c r="N202" i="12"/>
  <c r="T202" i="12" s="1"/>
  <c r="V202" i="12" s="1"/>
  <c r="O202" i="12"/>
  <c r="P202" i="12" s="1"/>
  <c r="P311" i="12"/>
  <c r="L310" i="12"/>
  <c r="O310" i="12"/>
  <c r="P310" i="12" s="1"/>
  <c r="O320" i="12"/>
  <c r="P320" i="12" s="1"/>
  <c r="P210" i="12"/>
  <c r="L216" i="12"/>
  <c r="O216" i="12"/>
  <c r="P216" i="12" s="1"/>
  <c r="O231" i="12"/>
  <c r="P231" i="12" s="1"/>
  <c r="L212" i="12"/>
  <c r="O212" i="12"/>
  <c r="P212" i="12" s="1"/>
  <c r="L180" i="12"/>
  <c r="O180" i="12"/>
  <c r="O177" i="12"/>
  <c r="P177" i="12" s="1"/>
  <c r="L177" i="12"/>
  <c r="L189" i="12"/>
  <c r="O189" i="12"/>
  <c r="P189" i="12" s="1"/>
  <c r="L200" i="12"/>
  <c r="O200" i="12"/>
  <c r="P200" i="12" s="1"/>
  <c r="L110" i="12"/>
  <c r="O110" i="12"/>
  <c r="P110" i="12" s="1"/>
  <c r="N143" i="12"/>
  <c r="T143" i="12" s="1"/>
  <c r="V143" i="12" s="1"/>
  <c r="O143" i="12"/>
  <c r="P143" i="12" s="1"/>
  <c r="O149" i="12"/>
  <c r="P149" i="12" s="1"/>
  <c r="P121" i="12"/>
  <c r="O94" i="12"/>
  <c r="L94" i="12"/>
  <c r="L85" i="12"/>
  <c r="O85" i="12"/>
  <c r="P85" i="12" s="1"/>
  <c r="O48" i="12"/>
  <c r="L48" i="12"/>
  <c r="L27" i="12"/>
  <c r="O27" i="12"/>
  <c r="E57" i="5"/>
  <c r="E71" i="5"/>
  <c r="E67" i="5"/>
  <c r="E56" i="5"/>
  <c r="E28" i="5"/>
  <c r="E74" i="5"/>
  <c r="E31" i="5"/>
  <c r="E21" i="5"/>
  <c r="E24" i="5"/>
  <c r="E59" i="5"/>
  <c r="E52" i="5"/>
  <c r="E70" i="5"/>
  <c r="E66" i="5"/>
  <c r="E62" i="5"/>
  <c r="E55" i="5"/>
  <c r="E27" i="5"/>
  <c r="E73" i="5"/>
  <c r="E30" i="5"/>
  <c r="E20" i="5"/>
  <c r="E58" i="5"/>
  <c r="E33" i="5"/>
  <c r="E23" i="5"/>
  <c r="E69" i="5"/>
  <c r="E65" i="5"/>
  <c r="E61" i="5"/>
  <c r="E54" i="5"/>
  <c r="E26" i="5"/>
  <c r="E72" i="5"/>
  <c r="E29" i="5"/>
  <c r="E32" i="5"/>
  <c r="E22" i="5"/>
  <c r="E18" i="5"/>
  <c r="E64" i="5"/>
  <c r="E60" i="5"/>
  <c r="E53" i="5"/>
  <c r="E25" i="5"/>
  <c r="O52" i="12"/>
  <c r="L52" i="12"/>
  <c r="E93" i="9"/>
  <c r="E92" i="9"/>
  <c r="E95" i="9"/>
  <c r="E94" i="9"/>
  <c r="E90" i="9"/>
  <c r="E97" i="9"/>
  <c r="E96" i="9"/>
  <c r="E91" i="9"/>
  <c r="E19" i="9"/>
  <c r="P284" i="12"/>
  <c r="O234" i="12"/>
  <c r="P234" i="12" s="1"/>
  <c r="L234" i="12"/>
  <c r="L295" i="12"/>
  <c r="O295" i="12"/>
  <c r="L201" i="12"/>
  <c r="O201" i="12"/>
  <c r="P201" i="12" s="1"/>
  <c r="O331" i="12"/>
  <c r="P331" i="12" s="1"/>
  <c r="P323" i="12"/>
  <c r="L330" i="12"/>
  <c r="O330" i="12"/>
  <c r="P330" i="12" s="1"/>
  <c r="L321" i="12"/>
  <c r="O321" i="12"/>
  <c r="P333" i="12"/>
  <c r="L326" i="12"/>
  <c r="O326" i="12"/>
  <c r="P326" i="12" s="1"/>
  <c r="O318" i="12"/>
  <c r="L318" i="12"/>
  <c r="L319" i="12"/>
  <c r="O319" i="12"/>
  <c r="P264" i="12"/>
  <c r="O281" i="12"/>
  <c r="P281" i="12" s="1"/>
  <c r="L281" i="12"/>
  <c r="O308" i="12"/>
  <c r="P308" i="12" s="1"/>
  <c r="L308" i="12"/>
  <c r="L313" i="12"/>
  <c r="O313" i="12"/>
  <c r="P313" i="12" s="1"/>
  <c r="P268" i="12"/>
  <c r="P271" i="12"/>
  <c r="O237" i="12"/>
  <c r="P237" i="12" s="1"/>
  <c r="N237" i="12"/>
  <c r="T237" i="12" s="1"/>
  <c r="V237" i="12" s="1"/>
  <c r="L205" i="12"/>
  <c r="P243" i="12"/>
  <c r="P219" i="12"/>
  <c r="L151" i="12"/>
  <c r="O151" i="12"/>
  <c r="P151" i="12" s="1"/>
  <c r="P119" i="12"/>
  <c r="L182" i="12"/>
  <c r="O182" i="12"/>
  <c r="P182" i="12" s="1"/>
  <c r="O167" i="12"/>
  <c r="L167" i="12"/>
  <c r="P122" i="12"/>
  <c r="O14" i="12"/>
  <c r="L14" i="12"/>
  <c r="P31" i="11"/>
  <c r="P21" i="11"/>
  <c r="P11" i="11"/>
  <c r="P30" i="11"/>
  <c r="P29" i="11"/>
  <c r="P19" i="11"/>
  <c r="P9" i="11"/>
  <c r="P13" i="11"/>
  <c r="P12" i="11"/>
  <c r="P36" i="11"/>
  <c r="P10" i="11"/>
  <c r="P34" i="11"/>
  <c r="P5" i="11"/>
  <c r="P32" i="11"/>
  <c r="P25" i="11"/>
  <c r="P23" i="11"/>
  <c r="P22" i="11"/>
  <c r="P20" i="11"/>
  <c r="P15" i="11"/>
  <c r="L97" i="12"/>
  <c r="O97" i="12"/>
  <c r="P26" i="11"/>
  <c r="P80" i="12"/>
  <c r="O89" i="12"/>
  <c r="L89" i="12"/>
  <c r="O69" i="12"/>
  <c r="L69" i="12"/>
  <c r="P70" i="12"/>
  <c r="E53" i="7"/>
  <c r="E43" i="7"/>
  <c r="E33" i="7"/>
  <c r="E56" i="7"/>
  <c r="E46" i="7"/>
  <c r="E36" i="7"/>
  <c r="E59" i="7"/>
  <c r="E49" i="7"/>
  <c r="E39" i="7"/>
  <c r="E19" i="7"/>
  <c r="E55" i="7"/>
  <c r="E45" i="7"/>
  <c r="E35" i="7"/>
  <c r="E47" i="7"/>
  <c r="E58" i="7"/>
  <c r="E54" i="7"/>
  <c r="E50" i="7"/>
  <c r="E42" i="7"/>
  <c r="E61" i="7"/>
  <c r="E38" i="7"/>
  <c r="E34" i="7"/>
  <c r="E57" i="7"/>
  <c r="E41" i="7"/>
  <c r="E60" i="7"/>
  <c r="E52" i="7"/>
  <c r="E37" i="7"/>
  <c r="E48" i="7"/>
  <c r="E44" i="7"/>
  <c r="E40" i="7"/>
  <c r="E51" i="7"/>
  <c r="P31" i="12"/>
  <c r="P116" i="12"/>
  <c r="P318" i="12" l="1"/>
  <c r="P283" i="12"/>
  <c r="P69" i="12"/>
  <c r="P167" i="12"/>
  <c r="P319" i="12"/>
  <c r="P52" i="12"/>
  <c r="P48" i="12"/>
  <c r="P150" i="12"/>
  <c r="P98" i="12"/>
  <c r="P147" i="12"/>
  <c r="P29" i="12"/>
  <c r="P88" i="12"/>
  <c r="P54" i="12"/>
  <c r="P184" i="12"/>
  <c r="P174" i="12"/>
  <c r="U197" i="12"/>
  <c r="U198" i="12" s="1"/>
  <c r="U199" i="12" s="1"/>
  <c r="U200" i="12" s="1"/>
  <c r="U201" i="12" s="1"/>
  <c r="U202" i="12" s="1"/>
  <c r="U203" i="12" s="1"/>
  <c r="U204" i="12" s="1"/>
  <c r="U205" i="12" s="1"/>
  <c r="U206" i="12" s="1"/>
  <c r="U207" i="12" s="1"/>
  <c r="U208" i="12" s="1"/>
  <c r="U209" i="12" s="1"/>
  <c r="U210" i="12" s="1"/>
  <c r="U211" i="12" s="1"/>
  <c r="U212" i="12" s="1"/>
  <c r="U213" i="12" s="1"/>
  <c r="U214" i="12" s="1"/>
  <c r="U215" i="12" s="1"/>
  <c r="U216" i="12" s="1"/>
  <c r="U217" i="12" s="1"/>
  <c r="U218" i="12" s="1"/>
  <c r="U219" i="12" s="1"/>
  <c r="U220" i="12" s="1"/>
  <c r="U221" i="12" s="1"/>
  <c r="U222" i="12" s="1"/>
  <c r="U223" i="12" s="1"/>
  <c r="U224" i="12" s="1"/>
  <c r="U225" i="12" s="1"/>
  <c r="U226" i="12" s="1"/>
  <c r="U227" i="12" s="1"/>
  <c r="U228" i="12" s="1"/>
  <c r="U229" i="12" s="1"/>
  <c r="U230" i="12" s="1"/>
  <c r="U231" i="12" s="1"/>
  <c r="U232" i="12" s="1"/>
  <c r="U233" i="12" s="1"/>
  <c r="U234" i="12" s="1"/>
  <c r="U235" i="12" s="1"/>
  <c r="U236" i="12" s="1"/>
  <c r="U237" i="12" s="1"/>
  <c r="U238" i="12" s="1"/>
  <c r="U239" i="12" s="1"/>
  <c r="U240" i="12" s="1"/>
  <c r="U241" i="12" s="1"/>
  <c r="U242" i="12" s="1"/>
  <c r="U243" i="12" s="1"/>
  <c r="U244" i="12" s="1"/>
  <c r="U245" i="12" s="1"/>
  <c r="U246" i="12" s="1"/>
  <c r="U247" i="12" s="1"/>
  <c r="U248" i="12" s="1"/>
  <c r="U249" i="12" s="1"/>
  <c r="U250" i="12" s="1"/>
  <c r="U251" i="12" s="1"/>
  <c r="U252" i="12" s="1"/>
  <c r="U253" i="12" s="1"/>
  <c r="U254" i="12" s="1"/>
  <c r="U255" i="12" s="1"/>
  <c r="U256" i="12" s="1"/>
  <c r="U257" i="12" s="1"/>
  <c r="U258" i="12" s="1"/>
  <c r="U259" i="12" s="1"/>
  <c r="U260" i="12" s="1"/>
  <c r="U261" i="12" s="1"/>
  <c r="U262" i="12" s="1"/>
  <c r="U263" i="12" s="1"/>
  <c r="U264" i="12" s="1"/>
  <c r="U265" i="12" s="1"/>
  <c r="U266" i="12" s="1"/>
  <c r="U267" i="12" s="1"/>
  <c r="U268" i="12" s="1"/>
  <c r="U269" i="12" s="1"/>
  <c r="U270" i="12" s="1"/>
  <c r="U271" i="12" s="1"/>
  <c r="U272" i="12" s="1"/>
  <c r="U273" i="12" s="1"/>
  <c r="U274" i="12" s="1"/>
  <c r="U275" i="12" s="1"/>
  <c r="U276" i="12" s="1"/>
  <c r="U277" i="12" s="1"/>
  <c r="U278" i="12" s="1"/>
  <c r="U279" i="12" s="1"/>
  <c r="U280" i="12" s="1"/>
  <c r="U281" i="12" s="1"/>
  <c r="U282" i="12" s="1"/>
  <c r="U283" i="12" s="1"/>
  <c r="U284" i="12" s="1"/>
  <c r="U285" i="12" s="1"/>
  <c r="U286" i="12" s="1"/>
  <c r="U287" i="12" s="1"/>
  <c r="U288" i="12" s="1"/>
  <c r="U289" i="12" s="1"/>
  <c r="U290" i="12" s="1"/>
  <c r="U291" i="12" s="1"/>
  <c r="U292" i="12" s="1"/>
  <c r="U293" i="12" s="1"/>
  <c r="U294" i="12" s="1"/>
  <c r="U295" i="12" s="1"/>
  <c r="U296" i="12" s="1"/>
  <c r="U297" i="12" s="1"/>
  <c r="U298" i="12" s="1"/>
  <c r="U299" i="12" s="1"/>
  <c r="U300" i="12" s="1"/>
  <c r="U301" i="12" s="1"/>
  <c r="U302" i="12" s="1"/>
  <c r="U303" i="12" s="1"/>
  <c r="U304" i="12" s="1"/>
  <c r="U305" i="12" s="1"/>
  <c r="U306" i="12" s="1"/>
  <c r="U307" i="12" s="1"/>
  <c r="U308" i="12" s="1"/>
  <c r="U309" i="12" s="1"/>
  <c r="U310" i="12" s="1"/>
  <c r="U311" i="12" s="1"/>
  <c r="U312" i="12" s="1"/>
  <c r="U313" i="12" s="1"/>
  <c r="U314" i="12" s="1"/>
  <c r="U315" i="12" s="1"/>
  <c r="U316" i="12" s="1"/>
  <c r="U317" i="12" s="1"/>
  <c r="U318" i="12" s="1"/>
  <c r="U319" i="12" s="1"/>
  <c r="U320" i="12" s="1"/>
  <c r="U321" i="12" s="1"/>
  <c r="U322" i="12" s="1"/>
  <c r="U323" i="12" s="1"/>
  <c r="U324" i="12" s="1"/>
  <c r="U325" i="12" s="1"/>
  <c r="U326" i="12" s="1"/>
  <c r="U327" i="12" s="1"/>
  <c r="U328" i="12" s="1"/>
  <c r="U329" i="12" s="1"/>
  <c r="U330" i="12" s="1"/>
  <c r="U331" i="12" s="1"/>
  <c r="U332" i="12" s="1"/>
  <c r="U333" i="12" s="1"/>
  <c r="P109" i="12"/>
  <c r="P286" i="12"/>
  <c r="P307" i="12"/>
  <c r="P287" i="12"/>
  <c r="P223" i="12"/>
  <c r="P247" i="12"/>
  <c r="P134" i="12"/>
  <c r="P104" i="12"/>
  <c r="P205" i="12"/>
  <c r="P288" i="12"/>
  <c r="P244" i="12"/>
  <c r="P315" i="12"/>
  <c r="P165" i="12"/>
  <c r="P94" i="12"/>
  <c r="P178" i="12"/>
  <c r="P97" i="12"/>
  <c r="P295" i="12"/>
  <c r="P228" i="12"/>
  <c r="P53" i="12"/>
  <c r="P137" i="12"/>
  <c r="P221" i="12"/>
  <c r="P327" i="12"/>
  <c r="P24" i="12"/>
  <c r="P146" i="12"/>
  <c r="P233" i="12"/>
  <c r="P316" i="12"/>
  <c r="P224" i="12"/>
  <c r="P108" i="12"/>
  <c r="P242" i="12"/>
  <c r="P59" i="12"/>
  <c r="P89" i="12"/>
  <c r="P14" i="12"/>
  <c r="P321" i="12"/>
  <c r="P27" i="12"/>
  <c r="P180" i="12"/>
  <c r="P176" i="12"/>
  <c r="P49" i="12"/>
  <c r="P193" i="12"/>
  <c r="P78" i="12"/>
  <c r="P208" i="12"/>
  <c r="P34" i="12"/>
  <c r="P220" i="12"/>
  <c r="P72" i="12"/>
  <c r="P227" i="12"/>
  <c r="P17" i="12"/>
  <c r="P168" i="12"/>
  <c r="P14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C11" authorId="0" shapeId="0" xr:uid="{00000000-0006-0000-0B00-000001000000}">
      <text>
        <r>
          <rPr>
            <sz val="12"/>
            <color indexed="8"/>
            <rFont val="Verdana"/>
          </rPr>
          <t>Open ended, all countries where employees work
	-Nichole Arbino
Stays in GNRL
	-Nichole Arbino</t>
        </r>
      </text>
    </comment>
  </commentList>
</comments>
</file>

<file path=xl/sharedStrings.xml><?xml version="1.0" encoding="utf-8"?>
<sst xmlns="http://schemas.openxmlformats.org/spreadsheetml/2006/main" count="4463" uniqueCount="1822">
  <si>
    <t xml:space="preserve">Cells contained in this worksheet may contain cells with dropdown lists as well as autopopulated formulas. </t>
  </si>
  <si>
    <t>HECVAT™ Solution Provider Response - Start Here</t>
  </si>
  <si>
    <t>Date Completed</t>
  </si>
  <si>
    <t/>
  </si>
  <si>
    <t>Instructions for Solution Providers</t>
  </si>
  <si>
    <t>GNRL-01</t>
  </si>
  <si>
    <t>Tamahagane, LLC (product: TRIOPilot)</t>
  </si>
  <si>
    <t>GNRL-02</t>
  </si>
  <si>
    <t>TRIOPilot</t>
  </si>
  <si>
    <t>GNRL-03</t>
  </si>
  <si>
    <t>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t>
  </si>
  <si>
    <t>GNRL-04</t>
  </si>
  <si>
    <t>Matt Acevedo</t>
  </si>
  <si>
    <t>GNRL-05</t>
  </si>
  <si>
    <t>Founder</t>
  </si>
  <si>
    <t>GNRL-06</t>
  </si>
  <si>
    <t>hello@triopilot.com</t>
  </si>
  <si>
    <t>GNRL-07</t>
  </si>
  <si>
    <t/>
  </si>
  <si>
    <t>GNRL-08</t>
  </si>
  <si>
    <t>United States</t>
  </si>
  <si>
    <t>GNRL-09</t>
  </si>
  <si>
    <t>United States only (Florida; fully remote, no offices)</t>
  </si>
  <si>
    <t>Answer</t>
  </si>
  <si>
    <t>Additional Information</t>
  </si>
  <si>
    <t>Guidance</t>
  </si>
  <si>
    <t>Analyst Notes</t>
  </si>
  <si>
    <t>COMP-01</t>
  </si>
  <si>
    <t>Yes</t>
  </si>
  <si>
    <t>TRIOPilot is developed, implemented, and supported by its founder, who works on the product full time. Product management, engineering, implementation, and customer support are handled directly by the founder; there is no offshore or contracted development.</t>
  </si>
  <si>
    <t>COMP-02</t>
  </si>
  <si>
    <t/>
  </si>
  <si>
    <t>COMP-03</t>
  </si>
  <si>
    <t>No</t>
  </si>
  <si>
    <t>One transient availability incident occurred on August 17, 2026: roughly 75 minutes of elevated errors caused by an upstream network stall between the hosting provider and the database provider. Service recovered fully within the same hour with no data loss and no security impact, and the root cause class was remediated by adding strict request timeouts to all database and storage calls. No other unplanned disruptions in the past 12 months.</t>
  </si>
  <si>
    <t>COMP-04</t>
  </si>
  <si>
    <t>There is no separate security office. The founder is the named Security Owner and is accountable for the security program (risk register, policies, evidence, incident response). A documented security roadmap, risk register, and control backlog are maintained, and recurring internal security audits are performed with written reports.</t>
  </si>
  <si>
    <t>COMP-05</t>
  </si>
  <si>
    <t/>
  </si>
  <si>
    <t>End Table Data</t>
  </si>
  <si>
    <t>REQU-01</t>
  </si>
  <si>
    <t>REQU-02</t>
  </si>
  <si>
    <t>REQU-03</t>
  </si>
  <si>
    <t>Software subscription only; no consulting services.</t>
  </si>
  <si>
    <t>REQU-04</t>
  </si>
  <si>
    <t/>
  </si>
  <si>
    <t>REQU-05</t>
  </si>
  <si>
    <t>TRIOPilot is not a HIPAA covered entity or business associate and does not process protected health information.</t>
  </si>
  <si>
    <t>REQU-06</t>
  </si>
  <si>
    <t>The platform does not collect, process, store, or transmit cardholder data from students or institutional users. The only payment in the relationship is the institution's annual subscription which, when paid by card, is handled entirely on Stripe's PCI DSS Level 1 hosted checkout; card data never touches TRIOPilot systems.</t>
  </si>
  <si>
    <t>REQU-07</t>
  </si>
  <si>
    <t>Fully hosted SaaS. No on-premises appliance, agent, or inbound firewall exception is required; institutional users access the service over HTTPS.</t>
  </si>
  <si>
    <t>REQU-08</t>
  </si>
  <si>
    <t>The solution stores student education records (FERPA) entered by program staff and by applicants: demographics, eligibility, educational status, service contacts, documents, and APR outcome data.</t>
  </si>
  <si>
    <t xml:space="preserve">Note: The "Organization" tab is required for ALL products and services. </t>
  </si>
  <si>
    <t>Copyright © 2025 EDUCAUSE</t>
  </si>
  <si>
    <t>Proceed to the next tab, Instructions.</t>
  </si>
  <si>
    <t>HECVAT Solution Provider Response - Organization</t>
  </si>
  <si>
    <t>DOCU-01</t>
  </si>
  <si>
    <t>A formal, annually tested business continuity plan is not yet in place. The service is serverless with no company-operated infrastructure, the application is redeployable from source control in minutes, and the backup and recovery architecture is documented. A formal BCP with an annual test is on the security roadmap.</t>
  </si>
  <si>
    <t>DOCU-02</t>
  </si>
  <si>
    <t>A documented backup and restore strategy exists (daily encrypted database backups, a nightly cross-project backup of student documents with independent failure alerting, and a tombstone-based record recovery system in the product), but a formal DRP with a named owner and an annual test has not yet been executed. It is on the security roadmap.</t>
  </si>
  <si>
    <t>DOCU-03</t>
  </si>
  <si>
    <t>TRIOPilot has not yet undergone a SOC 2 audit. The infrastructure providers that hold all customer data (AWS, Supabase, Vercel) each maintain SOC 2 Type 2 attestations, and TRIOPilot maintains a documented SOC 2 readiness roadmap.</t>
  </si>
  <si>
    <t>DOCU-04</t>
  </si>
  <si>
    <t>No formal framework certification yet. The security program is built against the HECVAT control set and the SOC 2 trust services criteria, with a documented risk register, control backlog, evidence plan, and a named Security Owner.</t>
  </si>
  <si>
    <t>DOCU-05</t>
  </si>
  <si>
    <t>Architecture and data flow documentation is maintained (system documentation plus a data inventory with classification and per-flow descriptions of every path that moves student data). Diagrams and the inventory can be provided under NDA.</t>
  </si>
  <si>
    <t>DOCU-06</t>
  </si>
  <si>
    <t>https://triopilot.com/privacy</t>
  </si>
  <si>
    <t>DOCU-07</t>
  </si>
  <si>
    <t>The company currently has no employees beyond the founder, so no onboarding or offboarding has occurred. A workforce security policy (screening, agreements, training, access provisioning and revocation) will be adopted before the first hire; role definitions are already documented.</t>
  </si>
  <si>
    <t>THRD-01</t>
  </si>
  <si>
    <t>Subprocessors are limited to major cloud providers selected in part for their published security attestations (SOC 2 Type 2 or equivalent), which are reviewed at selection. A documented subprocessor inventory with data classifications is maintained, and an annual reassessment cadence is defined in the security program.</t>
  </si>
  <si>
    <t>THRD-02</t>
  </si>
  <si>
    <t/>
  </si>
  <si>
    <t>THRD-03</t>
  </si>
  <si>
    <t>Each subprocessor's data processing agreement addresses security incidents and breach notification per its standard terms.</t>
  </si>
  <si>
    <t>THRD-04</t>
  </si>
  <si>
    <t>A documented subprocessor inventory records each third party, the data shared, and the purpose; it is reviewed on change with an annual reassessment cadence. The list in THRD-02 is the complete set of third parties that touch institutional data.</t>
  </si>
  <si>
    <t>THRD-05</t>
  </si>
  <si>
    <t>NA</t>
  </si>
  <si>
    <t>TRIOPilot operates no hardware. The service is fully serverless on managed cloud platforms; there is no hardware supply chain in our custody.</t>
  </si>
  <si>
    <t>CHNG-01</t>
  </si>
  <si>
    <t>Material changes affecting security posture, data handling, or subprocessors are communicated to institutional contacts in advance by email.</t>
  </si>
  <si>
    <t>CHNG-02</t>
  </si>
  <si>
    <t>All tenant-level configuration (branding, custom fields, application form definitions, terminology, reporting settings) persists across releases. All tenants run the current release; customizations are data, not code forks.</t>
  </si>
  <si>
    <t>CHNG-03</t>
  </si>
  <si>
    <t>There are no hand-configured servers. Application builds are immutable artifacts deployed atomically, and infrastructure configuration is version controlled and code reviewed.</t>
  </si>
  <si>
    <t>CHNG-04</t>
  </si>
  <si>
    <t/>
  </si>
  <si>
    <t>CHNG-05</t>
  </si>
  <si>
    <t/>
  </si>
  <si>
    <t>CHNG-06</t>
  </si>
  <si>
    <t/>
  </si>
  <si>
    <t>CHNG-07</t>
  </si>
  <si>
    <t>The infrastructure layers (OS, runtime, database) are patched by the managed providers with no action required from us. For application dependencies, security advisories are triaged on receipt (Dependabot), assessed for applicability, and patched promptly; the environment currently carries zero known critical or high severity dependency vulnerabilities.</t>
  </si>
  <si>
    <t>CHNG-08</t>
  </si>
  <si>
    <t>Each advisory is triaged for actual applicability to our configuration; where a patch cannot be applied immediately, the applicability analysis and compensating controls are documented until remediation.</t>
  </si>
  <si>
    <t>CHNG-09</t>
  </si>
  <si>
    <t>Single-version SaaS: all tenants run the current release. Upgrades are non-breaking and zero downtime and cannot be deferred per tenant.</t>
  </si>
  <si>
    <t>CHNG-10</t>
  </si>
  <si>
    <t>Exactly one production version is supported at any time, and 100 percent of customers run it.</t>
  </si>
  <si>
    <t>CHNG-11</t>
  </si>
  <si>
    <t/>
  </si>
  <si>
    <t>CHNG-12</t>
  </si>
  <si>
    <t>An active product roadmap covering more than the next two years is maintained and can be shared with the institution.</t>
  </si>
  <si>
    <t>CHNG-13</t>
  </si>
  <si>
    <t>All updates are applied by TRIOPilot with no institutional involvement and no downtime.</t>
  </si>
  <si>
    <t>CHNG-14</t>
  </si>
  <si>
    <t>Deployments are atomic and zero downtime, so deployment timing has no customer impact.</t>
  </si>
  <si>
    <t>CHNG-15</t>
  </si>
  <si>
    <t>Every change, including emergency fixes, is recorded in version control and the deployment log with author and timestamp; the accountable owner authorizes all production changes, including after-the-fact documentation for emergencies.</t>
  </si>
  <si>
    <t>CHNG-16</t>
  </si>
  <si>
    <t>Cloud services and application configuration are managed as code; the company operates no servers or appliances. Workforce endpoints are limited to the founder's workstation, which is disk encrypted, screen locked, and kept current on OS security updates.</t>
  </si>
  <si>
    <t>PPPR-01</t>
  </si>
  <si>
    <t>See CHNG-07: provider-managed platform patching plus documented dependency triage and prompt remediation at the application layer.</t>
  </si>
  <si>
    <t>PPPR-02</t>
  </si>
  <si>
    <t>TRIOPilot operates as a school official under FERPA for its customers and will comply with institutional privacy and data protection policies as incorporated in the service agreement.</t>
  </si>
  <si>
    <t>PPPR-03</t>
  </si>
  <si>
    <t>Tamahagane, LLC is a United States company (a Wyoming limited liability company, operating from Florida), governed and regulated by the United States: the same jurisdiction as the institution.</t>
  </si>
  <si>
    <t>PPPR-04</t>
  </si>
  <si>
    <t>TLS 1.2+ for all transport, AES-256 for data at rest, AES-256-GCM for application-layer encryption of stored credentials. All open, standard algorithms.</t>
  </si>
  <si>
    <t>PPPR-05</t>
  </si>
  <si>
    <t/>
  </si>
  <si>
    <t>PPPR-06</t>
  </si>
  <si>
    <t>No employees beyond the founder, and no contractors have access to systems or data. A background screening policy will be adopted before the first hire.</t>
  </si>
  <si>
    <t>PPPR-07</t>
  </si>
  <si>
    <t>See PPPR-06; agreements and policy review will be in place before the first hire.</t>
  </si>
  <si>
    <t>PPPR-08</t>
  </si>
  <si>
    <t>A formal approved information security policy document is in progress. What exists today and is available for review: a named Security Owner, a documented security roadmap built against the HECVAT and SOC 2 control sets, a risk register, a control backlog, an evidence plan, and a data inventory with classification.</t>
  </si>
  <si>
    <t>PPPR-09</t>
  </si>
  <si>
    <t/>
  </si>
  <si>
    <t>PPPR-10</t>
  </si>
  <si>
    <t>Yes, including FERPA obligations and applicable state breach notification laws.</t>
  </si>
  <si>
    <t>PPPR-11</t>
  </si>
  <si>
    <t>No employees. A security awareness program will accompany the first hire; the founder maintains working knowledge of FERPA and secure development practice.</t>
  </si>
  <si>
    <t>PPPR-12</t>
  </si>
  <si>
    <t>See PPPR-11.</t>
  </si>
  <si>
    <t>PPPR-13</t>
  </si>
  <si>
    <t>Platform-level privileged access is held solely by the founder; there are no other privileged platform accounts to review. Institution-side roles are assigned and managed by the institution's own administrators, and every role change is recorded in the audit log visible to the institution.</t>
  </si>
  <si>
    <t>PPPR-14</t>
  </si>
  <si>
    <t>Recurring internal audits are documented with written reports: a destructive-path data loss audit, a supply chain and malicious code audit (integrity verification of every locked dependency), an authentication architecture audit, and cross-tenant isolation sweeps. Summaries are available on request.</t>
  </si>
  <si>
    <t>PPPR-15</t>
  </si>
  <si>
    <t>TRIOPilot maintains no facilities that hold institutional data. All data resides in AWS data centers (via Supabase and Vercel) covered by those providers' SOC 2 Type 2 physical security controls.</t>
  </si>
  <si>
    <t>HECVAT Solution Provider Response - Product</t>
  </si>
  <si>
    <t>AAAI-01</t>
  </si>
  <si>
    <t/>
  </si>
  <si>
    <t>AAAI-02</t>
  </si>
  <si>
    <t/>
  </si>
  <si>
    <t>AAAI-03</t>
  </si>
  <si>
    <t>There are no passwords: authentication is passwordless one-time email verification, so there is no password complexity to configure and no password database to protect.</t>
  </si>
  <si>
    <t>AAAI-04</t>
  </si>
  <si>
    <t>See AAAI-03; the system stores no passwords.</t>
  </si>
  <si>
    <t>AAAI-05</t>
  </si>
  <si>
    <t/>
  </si>
  <si>
    <t>AAAI-06</t>
  </si>
  <si>
    <t>AAAI-07</t>
  </si>
  <si>
    <t>No hard-coded credentials. Secrets are held in encrypted platform environment configuration, a build-time guard prevents secret exposure in client bundles, and the repository, including its full git history, has been audited for embedded credentials (zero found).</t>
  </si>
  <si>
    <t>AAAI-08</t>
  </si>
  <si>
    <t>No passwords exist in the system at all.</t>
  </si>
  <si>
    <t>AAAI-09</t>
  </si>
  <si>
    <t>Two complementary layers: (1) the managed authentication service logs sign-in and sign-out events with source IP; (2) the application audit log records staff actions on student records (views, edits, exports, deletions, role changes, settings changes, SMS sends) with actor, timestamp, and action detail, and is visible to institution administrators inside the product.</t>
  </si>
  <si>
    <t>AAAI-10</t>
  </si>
  <si>
    <t/>
  </si>
  <si>
    <t>AAAI-11</t>
  </si>
  <si>
    <t>The application audit log is retained for the life of the customer relationship and is directly accessible to institution administrators in the product (Audit Log screen). Platform and authentication logs are retained per the managed providers' schedules. A written retention summary can be provided.</t>
  </si>
  <si>
    <t>AAAI-12</t>
  </si>
  <si>
    <t>Not currently; SSO integration is roadmapped. See AAAI-01.</t>
  </si>
  <si>
    <t>AAAI-13</t>
  </si>
  <si>
    <t>Not applicable until SSO ships; account attributes (name, email, role) are managed in-app by institution administrators.</t>
  </si>
  <si>
    <t>AAAI-14</t>
  </si>
  <si>
    <t>Directory integration is roadmapped with SSO. Accounts are provisioned by institution administrators in the product.</t>
  </si>
  <si>
    <t>AAAI-15</t>
  </si>
  <si>
    <t>Not yet; SAML2 and OIDC support is on the roadmap. See AAAI-01.</t>
  </si>
  <si>
    <t>AAAI-16</t>
  </si>
  <si>
    <t/>
  </si>
  <si>
    <t>AAAI-17</t>
  </si>
  <si>
    <t/>
  </si>
  <si>
    <t>AAAI-18</t>
  </si>
  <si>
    <t/>
  </si>
  <si>
    <t>DATA-01</t>
  </si>
  <si>
    <t>The managed database endpoint is provider hosted and reachable only over TLS with authenticated, per-request authorization (signed tokens plus database row level security). There is no unauthenticated network path to data, and the application never exposes direct database access. This is the standard architecture of the managed platform (Supabase on AWS).</t>
  </si>
  <si>
    <t>DATA-02</t>
  </si>
  <si>
    <t>TLS 1.2+ on every connection: browser to application, application to database and storage, and all subprocessor APIs.</t>
  </si>
  <si>
    <t>DATA-03</t>
  </si>
  <si>
    <t/>
  </si>
  <si>
    <t>DATA-04</t>
  </si>
  <si>
    <t>Cryptography is provided by the managed platforms (AWS-based TLS and AES-256 at rest). We have not verified formal FIPS 140-2 or 140-3 validation for every module in the chain and do not claim it.</t>
  </si>
  <si>
    <t>DATA-05</t>
  </si>
  <si>
    <t>At contract end the institution's data remains available for an agreed wind-down period for export before deletion.</t>
  </si>
  <si>
    <t>DATA-06</t>
  </si>
  <si>
    <t>Data ownership by the institution and its export rights are contractual and survive a change of control; see also DATA-21.</t>
  </si>
  <si>
    <t>DATA-07</t>
  </si>
  <si>
    <t>All backups remain within United States cloud regions: database backups with the managed provider, and the nightly document storage backup in a separate, credential-isolated project, also in the United States.</t>
  </si>
  <si>
    <t>DATA-08</t>
  </si>
  <si>
    <t>Backup media is managed entirely by the cloud providers in SOC 2 attested facilities; no physical media exists in our custody.</t>
  </si>
  <si>
    <t>DATA-09</t>
  </si>
  <si>
    <t/>
  </si>
  <si>
    <t>DATA-10</t>
  </si>
  <si>
    <t/>
  </si>
  <si>
    <t>DATA-11</t>
  </si>
  <si>
    <t>Database backups capture all data; application code and infrastructure configuration are version controlled and redeployable from source, so recovery does not depend on backing up servers.</t>
  </si>
  <si>
    <t>DATA-12</t>
  </si>
  <si>
    <t>Database backups are managed off-instance by the provider; the document store is additionally copied nightly to a separate, credential-isolated cloud project, with independent alerting if the backup fails to run.</t>
  </si>
  <si>
    <t>DATA-13</t>
  </si>
  <si>
    <t>No physical backup media exists.</t>
  </si>
  <si>
    <t>DATA-14</t>
  </si>
  <si>
    <t>Backups are encrypted at rest by the providers; the cross-project document backup resides in a private bucket accessible only to service credentials.</t>
  </si>
  <si>
    <t>DATA-15</t>
  </si>
  <si>
    <t>Fully cloud hosted; no media in our custody. Provider (AWS) media lifecycle and sanitization controls apply, as covered by their attestations.</t>
  </si>
  <si>
    <t>DATA-16</t>
  </si>
  <si>
    <t>See DATA-15.</t>
  </si>
  <si>
    <t>DATA-17</t>
  </si>
  <si>
    <t>The founder (platform operator) can access institutional data for support and operations; such access is deliberate and minimal, and staff-level actions on student records are captured in the audit log. Subprocessors hold data only as described in the Organization tab, THRD-02.</t>
  </si>
  <si>
    <t>DATA-18</t>
  </si>
  <si>
    <t>The company is fully remote with a single operator. The workstation is disk encrypted, screen locked, and kept current on OS security updates, and production access requires authenticated provider consoles. A formal written endpoint policy accompanies the first hire.</t>
  </si>
  <si>
    <t>DATA-19</t>
  </si>
  <si>
    <t>Multi-tenant with strict logical isolation: every tenant-scoped table carries PostgreSQL Row Level Security enforced at the database layer, so isolation does not depend on application code alone. Each program runs on its own subdomain. Isolation is verified by automated cross-tenant test suites that create real tenants and attempt cross-tenant reads and writes.</t>
  </si>
  <si>
    <t>DATA-20</t>
  </si>
  <si>
    <t>The institution retains ownership of all its data, inputs, outputs, and metadata.</t>
  </si>
  <si>
    <t>DATA-21</t>
  </si>
  <si>
    <t>DATA-22</t>
  </si>
  <si>
    <t/>
  </si>
  <si>
    <t>DATA-23</t>
  </si>
  <si>
    <t/>
  </si>
  <si>
    <t>HECVAT Solution Provider Response - Infrastructure</t>
  </si>
  <si>
    <t>APPL-01</t>
  </si>
  <si>
    <t/>
  </si>
  <si>
    <t>APPL-02</t>
  </si>
  <si>
    <t>All traffic enters through the hosting platform's edge network with its managed firewall and DDoS mitigation; application-layer protections add bot detection (reCAPTCHA v3) on public forms and rate limiting on abuse-prone endpoints.</t>
  </si>
  <si>
    <t>APPL-03</t>
  </si>
  <si>
    <t>Serverless runtimes are kept current by the platform; the application tracks current framework releases, and dependencies are monitored (Dependabot) with zero known critical or high severity vulnerabilities at submission. The web application supports current modern browsers.</t>
  </si>
  <si>
    <t>APPL-04</t>
  </si>
  <si>
    <t>No device location or GPS access. Address autocomplete operates on text the applicant types.</t>
  </si>
  <si>
    <t>APPL-05</t>
  </si>
  <si>
    <t>Institutional roles separate administration from advising from read-only access; platform administration is separate from institutional accounts; and the database independently rejects out-of-role writes.</t>
  </si>
  <si>
    <t>APPL-06</t>
  </si>
  <si>
    <t/>
  </si>
  <si>
    <t>APPL-07</t>
  </si>
  <si>
    <t/>
  </si>
  <si>
    <t>APPL-08</t>
  </si>
  <si>
    <t>Platform access is limited to the founder under least privilege; institutional staff access is role based as described in APPL-01.</t>
  </si>
  <si>
    <t>APPL-09</t>
  </si>
  <si>
    <t>Server-side validation on all inputs (required-field enforcement, format validation, allowlisted fields on public submissions) with structured error messages that do not leak internals.</t>
  </si>
  <si>
    <t>APPL-10</t>
  </si>
  <si>
    <t>Dependencies are lockfile pinned with integrity hashes; a full supply chain audit verified the integrity of every lockfile entry; Dependabot alerts are enabled; and the engineering standard prefers in-repo implementations over new dependencies, keeping the surface small. All development is in-house.</t>
  </si>
  <si>
    <t>APPL-11</t>
  </si>
  <si>
    <t>The developer (founder) applies secure coding practice as standard: parameterized data access, output encoding by framework default, least privilege, and adversarial review of security-relevant changes.</t>
  </si>
  <si>
    <t>APPL-12</t>
  </si>
  <si>
    <t>See APPL-11; security-relevant paths receive dedicated adversarial review, and internal security audits examine the application for injection, cross-site scripting, authorization, and data-destruction classes.</t>
  </si>
  <si>
    <t>APPL-13</t>
  </si>
  <si>
    <t>No mobile application; the product is a responsive web application.</t>
  </si>
  <si>
    <t>APPL-14</t>
  </si>
  <si>
    <t>Platform-level support access is limited to the founder, is used only for support and operations, and staff-level actions on student records are captured in the tenant-visible audit log.</t>
  </si>
  <si>
    <t>DCTR-01</t>
  </si>
  <si>
    <t>Hybrid/Other</t>
  </si>
  <si>
    <t>Fully managed platform services: Vercel for application hosting and edge delivery, and Supabase for managed PostgreSQL, authentication, and document storage. Both run on AWS; the primary data region is us-east-1 (United States). TRIOPilot operates no servers of its own.</t>
  </si>
  <si>
    <t>DCTR-02</t>
  </si>
  <si>
    <t>AWS, Supabase, and Vercel each maintain SOC 2 Type 2 attestations, available from the providers.</t>
  </si>
  <si>
    <t>DCTR-03</t>
  </si>
  <si>
    <t/>
  </si>
  <si>
    <t>DCTR-04</t>
  </si>
  <si>
    <t>AWS data centers are staffed and monitored continuously, per AWS attestations.</t>
  </si>
  <si>
    <t>DCTR-05</t>
  </si>
  <si>
    <t>Physical separation and access controls per AWS data center attestations (SOC 2, ISO 27001).</t>
  </si>
  <si>
    <t>DCTR-06</t>
  </si>
  <si>
    <t>Per AWS physical security attestations (SOC 2, ISO 27001).</t>
  </si>
  <si>
    <t>DCTR-07</t>
  </si>
  <si>
    <t>The primary data store runs in AWS us-east-1; backups are stored on separate infrastructure, and the application tier is globally distributed at the edge. Multi-region database failover is a roadmap item; recovery today is restore from backup.</t>
  </si>
  <si>
    <t>DCTR-08</t>
  </si>
  <si>
    <t>The application tier is serverless and highly available across availability zones. The managed database is a provider-operated instance with automated daily backups; database high availability upgrades are available from the provider as scale requires.</t>
  </si>
  <si>
    <t>DCTR-09</t>
  </si>
  <si>
    <t>Per AWS attestations.</t>
  </si>
  <si>
    <t>DCTR-10</t>
  </si>
  <si>
    <t>Tested by AWS per its attestations.</t>
  </si>
  <si>
    <t>DCTR-11</t>
  </si>
  <si>
    <t>DCTR-12</t>
  </si>
  <si>
    <t>Provider edge network and AWS network redundancy.</t>
  </si>
  <si>
    <t>DCTR-13</t>
  </si>
  <si>
    <t>Per AWS data center attestations.</t>
  </si>
  <si>
    <t>DCTR-14</t>
  </si>
  <si>
    <t/>
  </si>
  <si>
    <t>DCTR-15</t>
  </si>
  <si>
    <t>The platforms are managed services with hardened defaults; there are no self-built images. Platform security guidance (row level security enforcement, secret handling, key scoping) is followed and audited.</t>
  </si>
  <si>
    <t>DCTR-16</t>
  </si>
  <si>
    <t>At-rest encryption keys for the database and storage are managed by the cloud provider's key management service, as is standard for managed platforms. The application-layer credential encryption key is held only in our environment.</t>
  </si>
  <si>
    <t>FIDP-01</t>
  </si>
  <si>
    <t>Network filtering is provided by the managed platforms (edge firewall, AWS security groups); TRIOPilot manages no network appliances of its own.</t>
  </si>
  <si>
    <t>FIDP-02</t>
  </si>
  <si>
    <t>No customer-managed firewall exists. Network exposure is defined in version-controlled configuration, and changes flow through the documented change process.</t>
  </si>
  <si>
    <t>FIDP-03</t>
  </si>
  <si>
    <t>At the platform layer by the infrastructure providers, covered by their SOC 2 Type 2 attestations; application-layer anomaly and error monitoring with alerting adds coverage.</t>
  </si>
  <si>
    <t>FIDP-04</t>
  </si>
  <si>
    <t>Serverless; no hosts in our custody to instrument.</t>
  </si>
  <si>
    <t>FIDP-05</t>
  </si>
  <si>
    <t>Provider console changes are captured in the providers' audit logs; application-level network configuration is version controlled with full history.</t>
  </si>
  <si>
    <t>FIDP-06</t>
  </si>
  <si>
    <t>Matt Acevedo, Founder: sole authority for production configuration changes.</t>
  </si>
  <si>
    <t>FIDP-07</t>
  </si>
  <si>
    <t>Platform-layer protections including managed DDoS mitigation and firewall rules at the edge.</t>
  </si>
  <si>
    <t>FIDP-08</t>
  </si>
  <si>
    <t>See FIDP-04.</t>
  </si>
  <si>
    <t>FIDP-09</t>
  </si>
  <si>
    <t>FIDP-10</t>
  </si>
  <si>
    <t/>
  </si>
  <si>
    <t>FIDP-11</t>
  </si>
  <si>
    <t>Provider infrastructure is monitored continuously by the platform vendors. TRIOPilot's own application alert response is single-operator and not staffed around the clock; alerting notifies the founder immediately.</t>
  </si>
  <si>
    <t>HFIH-01</t>
  </si>
  <si>
    <t>A formal written incident response plan (severity model, contact tree, notification templates, annual tabletop) is in progress on the security roadmap. Current practice: monitoring alerts notify the operator, incidents are investigated immediately, remediated at root cause, and written up. A recent availability incident was investigated and remediated within the hour with a documented postmortem.</t>
  </si>
  <si>
    <t>HFIH-02</t>
  </si>
  <si>
    <t>Internal: the founder is the incident responder, with escalation paths to the platform providers' support and status channels.</t>
  </si>
  <si>
    <t>HFIH-03</t>
  </si>
  <si>
    <t>Single-operator company; alerting is continuous and reaches the founder immediately, but a staffed around-the-clock response rotation does not exist.</t>
  </si>
  <si>
    <t>HFIH-04</t>
  </si>
  <si>
    <t>Cyber liability insurance is not currently carried; it is under evaluation and can be discussed as part of contracting.</t>
  </si>
  <si>
    <t>VULN-01</t>
  </si>
  <si>
    <t/>
  </si>
  <si>
    <t>VULN-02</t>
  </si>
  <si>
    <t>Dependency scan status and internal security audit summaries are available now; results of future application scans and penetration tests will be shared with customers under NDA.</t>
  </si>
  <si>
    <t>VULN-03</t>
  </si>
  <si>
    <t>Yes, at a mutually agreed time and scope.</t>
  </si>
  <si>
    <t>VULN-04</t>
  </si>
  <si>
    <t>Not yet; an independent penetration test is a roadmap commitment. Internal audits with written reports have been performed (data loss, supply chain and malicious code, authentication architecture).</t>
  </si>
  <si>
    <t>VULN-05</t>
  </si>
  <si>
    <t>No scheduled automated web-vulnerability scanning yet (planned). The architecture mitigates the common classes by construction: all data access is parameterized through the database API (no string-built SQL), the framework escapes output by default, authorization is enforced at the database layer, and internal security audits explicitly hunt injection, cross-site scripting, and authorization flaws.</t>
  </si>
  <si>
    <t>VULN-06</t>
  </si>
  <si>
    <t>Planned; see VULN-01.</t>
  </si>
  <si>
    <t>HECVAT Solution Provider Response - IT Accessibility</t>
  </si>
  <si>
    <t>ITAC-01</t>
  </si>
  <si>
    <t>ITAC-02</t>
  </si>
  <si>
    <t>ITAC-03</t>
  </si>
  <si>
    <t>ITAC-04</t>
  </si>
  <si>
    <t>ITAC-05</t>
  </si>
  <si>
    <t>Not yet published</t>
  </si>
  <si>
    <t>An accessibility statement and VPAT/ACR have not yet been published; see ITAC-06.</t>
  </si>
  <si>
    <t>ITAC-06</t>
  </si>
  <si>
    <t>A VPAT/ACR has not yet been produced. The product is built mobile-first with accessibility-conscious engineering (semantic HTML, labeled controls, keyboard paths for complex interactions); a formal WCAG evaluation and ACR are planned.</t>
  </si>
  <si>
    <t>ITAC-07</t>
  </si>
  <si>
    <t>We are not yet in a position to contractually warrant WCAG 2.1 AA because a formal conformance evaluation has not been performed. We are open to discussing a contractual accessibility roadmap commitment with the institution.</t>
  </si>
  <si>
    <t>ITAC-08</t>
  </si>
  <si>
    <t>Substantial conformance has not been formally verified. Engineering practice targets accessible patterns (keyboard operability including keyboard alternatives to drag-and-drop features, focus management for dialogs and menus, form labels, color contrast); a formal audit is planned.</t>
  </si>
  <si>
    <t>ITAC-09</t>
  </si>
  <si>
    <t/>
  </si>
  <si>
    <t>ITAC-10</t>
  </si>
  <si>
    <t>The product aims to be accessible in its default state with no special configuration; dedicated accessibility documentation has not yet been written.</t>
  </si>
  <si>
    <t>ITAC-11</t>
  </si>
  <si>
    <t>ITAC-12</t>
  </si>
  <si>
    <t>Not yet; verification is currently by engineering practice and review rather than a documented conformance process.</t>
  </si>
  <si>
    <t>ITAC-13</t>
  </si>
  <si>
    <t>A formal standard has not yet been adopted; WCAG 2.1 AA is the working target.</t>
  </si>
  <si>
    <t>ITAC-14</t>
  </si>
  <si>
    <t>A prioritized accessibility roadmap can be produced with the institution; a standing published roadmap does not yet exist.</t>
  </si>
  <si>
    <t>ITAC-15</t>
  </si>
  <si>
    <t>The developer maintains current knowledge of accessibility practice and implements keyboard and assistive-technology paths as part of feature work.</t>
  </si>
  <si>
    <t>ITAC-16</t>
  </si>
  <si>
    <t>Accessibility is considered during design and implementation (keyboard alternatives are required for pointer-driven features, and focus management is part of component review), but a formally documented lifecycle process does not yet exist; it is planned with the VPAT work.</t>
  </si>
  <si>
    <t>ITAC-17</t>
  </si>
  <si>
    <t>Keyboard operability is an engineering requirement; complex pointer interactions (for example drag-and-drop configuration screens) ship with equivalent keyboard controls. A formal full-product keyboard audit will accompany the planned VPAT.</t>
  </si>
  <si>
    <t>ITAC-18</t>
  </si>
  <si>
    <t>Single interface for all users; no overlay, lite mode, or AI-based alternate interface.</t>
  </si>
  <si>
    <t>HECVAT Solution Provider Response - Case-Specific Questions</t>
  </si>
  <si>
    <t>CONS-01</t>
  </si>
  <si>
    <t>CONS-02</t>
  </si>
  <si>
    <t>CONS-03</t>
  </si>
  <si>
    <t>CONS-04</t>
  </si>
  <si>
    <t>CONS-05</t>
  </si>
  <si>
    <t>CONS-06</t>
  </si>
  <si>
    <t>CONS-07</t>
  </si>
  <si>
    <t>CONS-08</t>
  </si>
  <si>
    <t>CONS-09</t>
  </si>
  <si>
    <t>HIPA-01</t>
  </si>
  <si>
    <t>HIPA-02</t>
  </si>
  <si>
    <t>HIPA-03</t>
  </si>
  <si>
    <t>HIPA-04</t>
  </si>
  <si>
    <t>HIPA-05</t>
  </si>
  <si>
    <t>HIPA-06</t>
  </si>
  <si>
    <t>HIPA-07</t>
  </si>
  <si>
    <t>HIPA-08</t>
  </si>
  <si>
    <t>HIPA-09</t>
  </si>
  <si>
    <t>HIPA-10</t>
  </si>
  <si>
    <t>HIPA-11</t>
  </si>
  <si>
    <t>HIPA-12</t>
  </si>
  <si>
    <t>HIPA-13</t>
  </si>
  <si>
    <t>HIPA-14</t>
  </si>
  <si>
    <t>HIPA-15</t>
  </si>
  <si>
    <t>HIPA-16</t>
  </si>
  <si>
    <t>HIPA-17</t>
  </si>
  <si>
    <t>HIPA-18</t>
  </si>
  <si>
    <t>HIPA-19</t>
  </si>
  <si>
    <t>HIPA-20</t>
  </si>
  <si>
    <t>HIPA-21</t>
  </si>
  <si>
    <t>HIPA-22</t>
  </si>
  <si>
    <t>HIPA-23</t>
  </si>
  <si>
    <t>HIPA-24</t>
  </si>
  <si>
    <t>HIPA-25</t>
  </si>
  <si>
    <t>HIPA-26</t>
  </si>
  <si>
    <t>HIPA-27</t>
  </si>
  <si>
    <t>HIPA-28</t>
  </si>
  <si>
    <t>HIPA-29</t>
  </si>
  <si>
    <t>PCID-01</t>
  </si>
  <si>
    <t>PCID-02</t>
  </si>
  <si>
    <t>PCID-03</t>
  </si>
  <si>
    <t>PCID-04</t>
  </si>
  <si>
    <t>PCID-05</t>
  </si>
  <si>
    <t>PCID-06</t>
  </si>
  <si>
    <t>PCID-07</t>
  </si>
  <si>
    <t>PCID-08</t>
  </si>
  <si>
    <t>PCID-09</t>
  </si>
  <si>
    <t>PCID-10</t>
  </si>
  <si>
    <t>PCID-11</t>
  </si>
  <si>
    <t>PCID-12</t>
  </si>
  <si>
    <t>OPEM-01</t>
  </si>
  <si>
    <t>OPEM-02</t>
  </si>
  <si>
    <t>OPEM-03</t>
  </si>
  <si>
    <t>OPEM-04</t>
  </si>
  <si>
    <t>OPEM-05</t>
  </si>
  <si>
    <t>OPEM-06</t>
  </si>
  <si>
    <t>OPEM-07</t>
  </si>
  <si>
    <t>OPEM-08</t>
  </si>
  <si>
    <t>OPEM-09</t>
  </si>
  <si>
    <t>OPEM-10</t>
  </si>
  <si>
    <t>HECVAT Solution Provider Response - AI</t>
  </si>
  <si>
    <t>AIQU-01</t>
  </si>
  <si>
    <t>TRIOPilot does not train or operate machine learning models of its own; the assistant calls a commercial large language model API. See AIQU-02.</t>
  </si>
  <si>
    <t>AIQU-02</t>
  </si>
  <si>
    <t>The staff assistant uses a commercial large language model (Anthropic Claude) over Anthropic's official API.</t>
  </si>
  <si>
    <t>AIGN-01</t>
  </si>
  <si>
    <t>The assistant's design is explicitly threat-modeled against LLM risk classes, aligned with the OWASP Top 10 for LLM applications: least-privilege tools, no write path inside the model loop, prompt-injection containment by construction, and per-tenant usage caps. The design document is available for review.</t>
  </si>
  <si>
    <t>AIGN-02</t>
  </si>
  <si>
    <t>Per-tenant enable switch, default OFF; the institution's administrator controls it. A platform-level kill switch (revoking the provider key) hard-disables the feature everywhere, failing closed.</t>
  </si>
  <si>
    <t>AIGN-03</t>
  </si>
  <si>
    <t>No staff beyond the founder, who designed the feature's responsible-use constraints; responsible AI training will accompany the first hire.</t>
  </si>
  <si>
    <t>AIGN-04</t>
  </si>
  <si>
    <t/>
  </si>
  <si>
    <t>AIGN-05</t>
  </si>
  <si>
    <t>The assistant can reach data only through fixed, parameterized tools that enforce the signed-in user's own role and tenant permissions at the database layer; there is no free-form data ingestion, and conversations are ephemeral (not stored).</t>
  </si>
  <si>
    <t>AIPL-01</t>
  </si>
  <si>
    <t/>
  </si>
  <si>
    <t>AIPL-02</t>
  </si>
  <si>
    <t>Documented in the design specification: FERPA exposure, prompt injection, over-privilege, and cost abuse, each with a structural mitigation (draft-then-confirm writes, a fixed tool allowlist, session-scoped authorization, and per-tenant metered caps).</t>
  </si>
  <si>
    <t>AIPL-03</t>
  </si>
  <si>
    <t>Immediate: the institution's administrator can switch the feature off per tenant at any time, and the platform operator can disable it globally within minutes by revoking the provider key (the feature fails closed without it).</t>
  </si>
  <si>
    <t>AIPL-04</t>
  </si>
  <si>
    <t>Re-enabling is the same switch; restoration is immediate once an incident is resolved.</t>
  </si>
  <si>
    <t>AIPL-05</t>
  </si>
  <si>
    <t>Formal NIST AI RMF process documentation does not yet exist. The feature's documented design constraints (human confirmation of all writes, least privilege, no aggregate or eligibility computation by the model) address the practical harm classes for this use case.</t>
  </si>
  <si>
    <t>AISC-01</t>
  </si>
  <si>
    <t>Institutional data never enters the model itself: the provider is contractually barred from training on customer content, so there is nothing in the model to remove. TRIOPilot stores no conversations, and the provider automatically deletes API inputs and outputs within 30 days under its commercial terms. A provider zero data retention configuration (removing even that 30 day window) is under evaluation.</t>
  </si>
  <si>
    <t>AISC-02</t>
  </si>
  <si>
    <t>The commercial API is contractually barred from training on customer inputs or outputs (Anthropic commercial terms), and the product exposes no feedback mechanism that would opt any conversation into training. Prompts and responses are used only to generate the answer and are automatically deleted by the provider within 30 days.</t>
  </si>
  <si>
    <t>AISC-03</t>
  </si>
  <si>
    <t>Any data change the assistant drafts is committed only by a human through the standard product paths, which are fully captured in the tenant-visible audit log (actor, timestamp, action). Assistant usage is metered per tenant. Conversations themselves are deliberately ephemeral and not stored.</t>
  </si>
  <si>
    <t>AISC-04</t>
  </si>
  <si>
    <t>Assistant requests require an authenticated product session. Tool calls are schema validated with typed parameters; every tool executes through the same server-side authorization (role capabilities plus database row level security) as the equivalent screen in the product; the loop is bounded, with per-tenant usage caps; and the write path requires human review and confirmation outside the model loop, which structurally contains prompt injection.</t>
  </si>
  <si>
    <t>AISC-05</t>
  </si>
  <si>
    <t>The AI surface is a single first-party provider (Anthropic) over its official SDK; no model artifacts or third-party plugins are used. The dependency is covered by the same lockfile integrity and audit controls as the rest of the application.</t>
  </si>
  <si>
    <t>AIML-01</t>
  </si>
  <si>
    <t>AIML-02</t>
  </si>
  <si>
    <t>AIML-03</t>
  </si>
  <si>
    <t>AIML-04</t>
  </si>
  <si>
    <t>AIML-05</t>
  </si>
  <si>
    <t>AIML-06</t>
  </si>
  <si>
    <t>AIML-07</t>
  </si>
  <si>
    <t>AIML-08</t>
  </si>
  <si>
    <t>AILM-01</t>
  </si>
  <si>
    <t/>
  </si>
  <si>
    <t>AILM-02</t>
  </si>
  <si>
    <t>TRIOPilot does not train or tune the model; it uses the provider's commercial model as-is.</t>
  </si>
  <si>
    <t>AILM-03</t>
  </si>
  <si>
    <t>Structurally: the assistant can only draft changes (for example a contact log entry); a human must review and click to save. The save endpoint is not callable from inside the model loop.</t>
  </si>
  <si>
    <t>AILM-04</t>
  </si>
  <si>
    <t/>
  </si>
  <si>
    <t>AILM-05</t>
  </si>
  <si>
    <t>Bounded loop per request plus per-tenant monthly usage caps with atomic reservation, with visibility and warnings at 80 percent of the cap.</t>
  </si>
  <si>
    <t>AILM-06</t>
  </si>
  <si>
    <t>No fine-tuning. Output reliability comes from constrained tools and mandatory human confirmation before any data changes.</t>
  </si>
  <si>
    <t xml:space="preserve">End of worksheet </t>
  </si>
  <si>
    <t>HECVAT Solution Provider Response - Privacy</t>
  </si>
  <si>
    <t>PRGN-01</t>
  </si>
  <si>
    <t>Student education records are the core data. TRIOPilot operates as a school official under FERPA per its agreement with each institution.</t>
  </si>
  <si>
    <t>PRGN-02</t>
  </si>
  <si>
    <t>The service is offered to United States institutions; there is no EEA or China collection or processing.</t>
  </si>
  <si>
    <t>PRGN-03</t>
  </si>
  <si>
    <t>Personal data of state residents is processed on the institution's behalf; applicable state education records and breach notification laws are honored under the FERPA school-official model and the service agreement.</t>
  </si>
  <si>
    <t>PRGN-04</t>
  </si>
  <si>
    <t>Free-text fields (advisor notes, comments) may contain regulated information entered by staff; they are protected identically to structured student data.</t>
  </si>
  <si>
    <t>PRGN-05</t>
  </si>
  <si>
    <t>PCOM-01</t>
  </si>
  <si>
    <t>No personal data breach has occurred.</t>
  </si>
  <si>
    <t>PCOM-02</t>
  </si>
  <si>
    <t/>
  </si>
  <si>
    <t>PCOM-03</t>
  </si>
  <si>
    <t>PCOM-04</t>
  </si>
  <si>
    <t>No dedicated privacy office; the founder (named Security Owner) is accountable for privacy. External counsel is engaged as needed for FERPA contract terms.</t>
  </si>
  <si>
    <t>PDOC-01</t>
  </si>
  <si>
    <t>No SOC 2 audit has been performed yet; see Organization DOCU-03.</t>
  </si>
  <si>
    <t>PDOC-02</t>
  </si>
  <si>
    <t>No formal certification. Practices follow the FERPA school-official model with a documented data inventory, classification, and minimization rules.</t>
  </si>
  <si>
    <t>PDOC-03</t>
  </si>
  <si>
    <t>No employees to onboard; security and privacy training obligations will accompany the first hire.</t>
  </si>
  <si>
    <t>PTHP-01</t>
  </si>
  <si>
    <t>Each subprocessor operates under its published data processing agreement and terms committing it to security and regulatory compliance; the complete list with purposes is in Organization THRD-02.</t>
  </si>
  <si>
    <t>PTHP-02</t>
  </si>
  <si>
    <t>Formal privacy impact assessments of vendors are not yet performed; vendor selection reviews security attestations and data processing terms, and the subprocessor list is deliberately short with documented data flows for each.</t>
  </si>
  <si>
    <t>PCHG-01</t>
  </si>
  <si>
    <t/>
  </si>
  <si>
    <t>PCHG-02</t>
  </si>
  <si>
    <t/>
  </si>
  <si>
    <t>PDAT-01</t>
  </si>
  <si>
    <t>As required for Federal TRIO program operations and the Department of Education Annual Performance Report: race and ethnicity, sex, eligibility, and educational status, entered by the institution or its applicants and reported only to the institution.</t>
  </si>
  <si>
    <t>PDAT-02</t>
  </si>
  <si>
    <t>No biometric identification. The application form can capture a drawn signature image as part of a standard e-signature; it is stored as a document image and never used for recognition.</t>
  </si>
  <si>
    <t>PDAT-03</t>
  </si>
  <si>
    <t>Institutional data is never combined with outside sources, sold, or used beyond providing the service to that institution.</t>
  </si>
  <si>
    <t>PDAT-04</t>
  </si>
  <si>
    <t/>
  </si>
  <si>
    <t>PDAT-05</t>
  </si>
  <si>
    <t>Standard web telemetry: IP addresses appear in transient platform request logs and authentication logs for security purposes, and the bot-protection service evaluates interaction signals on the public form. No device fingerprinting for tracking.</t>
  </si>
  <si>
    <t>PDAT-06</t>
  </si>
  <si>
    <t/>
  </si>
  <si>
    <t>PDAT-07</t>
  </si>
  <si>
    <t>See Product DATA-17: operator support access exists, is minimal and deliberate, and staff-level record actions are audit logged. Subprocessor access is limited to the flows in Organization THRD-02.</t>
  </si>
  <si>
    <t>PDAT-08</t>
  </si>
  <si>
    <t>FERPA (school-official model), applicable state education records and breach notification laws, and institutional policies incorporated into the service agreement.</t>
  </si>
  <si>
    <t>PRPO-01</t>
  </si>
  <si>
    <t>A formal privacy management process document is in progress. In place today: a published privacy policy, a documented data inventory with classification, data minimization rules enforced in code, and named accountability (Security Owner).</t>
  </si>
  <si>
    <t>PRPO-02</t>
  </si>
  <si>
    <t/>
  </si>
  <si>
    <t>PRPO-03</t>
  </si>
  <si>
    <t>PRPO-04</t>
  </si>
  <si>
    <t>PRPO-05</t>
  </si>
  <si>
    <t>United States (a Wyoming limited liability company, operating from Florida): the same jurisdiction as the institution.</t>
  </si>
  <si>
    <t>PRPO-06</t>
  </si>
  <si>
    <t>No employees; the founder maintains working FERPA knowledge. A privacy training program accompanies the first hire.</t>
  </si>
  <si>
    <t>PRPO-07</t>
  </si>
  <si>
    <t>See PRPO-06.</t>
  </si>
  <si>
    <t>PRPO-08</t>
  </si>
  <si>
    <t>See PRPO-06; it will be required for any future staff working with the AI features.</t>
  </si>
  <si>
    <t>PRPO-09</t>
  </si>
  <si>
    <t>No fully automated decisions about individuals. Program staff make all participant decisions; automated record-status derivations merely apply the federal reporting definitions the institution configures, and staff can override them.</t>
  </si>
  <si>
    <t>PRPO-10</t>
  </si>
  <si>
    <t>No automated decision-making in scope; see PRPO-09.</t>
  </si>
  <si>
    <t>PRPO-11</t>
  </si>
  <si>
    <t>Not yet documented. Position: institutional data is disclosed only under legally valid compulsory process, and the institution is notified unless legally prohibited. This will be formalized in the policy set.</t>
  </si>
  <si>
    <t>PRPO-12</t>
  </si>
  <si>
    <t>PRPO-13</t>
  </si>
  <si>
    <t>Single-operator company: the founder acts as both incident responder and privacy owner.</t>
  </si>
  <si>
    <t>INTL-01</t>
  </si>
  <si>
    <t>INTL-02</t>
  </si>
  <si>
    <t>Privacy accountability is held by the founder as Security Owner; a DPO is not required for this United States service.</t>
  </si>
  <si>
    <t>INTL-03</t>
  </si>
  <si>
    <t>No EEA data is processed, so SCCs are not applicable; we will review if circumstances change.</t>
  </si>
  <si>
    <t>INTL-04</t>
  </si>
  <si>
    <t>INTL-05</t>
  </si>
  <si>
    <t>No China data processing.</t>
  </si>
  <si>
    <t>DRPV-01</t>
  </si>
  <si>
    <t>A formal DPIA document has not been produced; a documented data inventory, classification, and risk register cover the same ground and are available for review.</t>
  </si>
  <si>
    <t>DRPV-02</t>
  </si>
  <si>
    <t>https://triopilot.com/privacy, plus consent and FERPA language presented on the student application itself, configurable by the institution.</t>
  </si>
  <si>
    <t>DRPV-03</t>
  </si>
  <si>
    <t>Applicants complete the institution's application voluntarily with notice; SMS messaging requires explicit opt-in consent with STOP and START honored automatically; the optional student portal requires the student to verify their identity to activate it.</t>
  </si>
  <si>
    <t>DRPV-04</t>
  </si>
  <si>
    <t>Data is collected and used solely to operate the service for the institution; there is no secondary use, advertising, or sale.</t>
  </si>
  <si>
    <t>DRPV-05</t>
  </si>
  <si>
    <t>A documented data inventory lists every store of personal data with classification and purpose.</t>
  </si>
  <si>
    <t>DRPV-06</t>
  </si>
  <si>
    <t>Data is retained for the life of the service agreement and returned then deleted at offboarding (see Product DATA-09). Formal per-category retention schedules are being added to the policy set. The institution can also delete individual records in-product, with recoverable tombstones guarding against accidental destruction.</t>
  </si>
  <si>
    <t>DRPV-07</t>
  </si>
  <si>
    <t>Under FERPA the institution is the point of access for its students; the product supports this with complete record views and exports. An optional read-only student portal (off by default, institution controlled) lets a verified student see their own record.</t>
  </si>
  <si>
    <t>DRPV-08</t>
  </si>
  <si>
    <t>Disclosure is limited to the subprocessors necessary to run the service (Organization THRD-02); nothing is shared for any other purpose.</t>
  </si>
  <si>
    <t>DRPV-09</t>
  </si>
  <si>
    <t>Logical: passwordless authentication, role-based access control, database row level security, TLS, encryption at rest. Physical: SOC 2 attested provider data centers; no company facilities hold data.</t>
  </si>
  <si>
    <t>DRPV-10</t>
  </si>
  <si>
    <t>The institution's staff maintain records directly; every edit is attributed and logged, and duplicate-record detection with human-reviewed merge protects record integrity.</t>
  </si>
  <si>
    <t>DRPV-11</t>
  </si>
  <si>
    <t>Complaints and disputes are received at hello@triopilot.com and through the in-product issue channel, and are handled by the Security Owner.</t>
  </si>
  <si>
    <t>DRPV-12</t>
  </si>
  <si>
    <t>No anonymized or de-identified derivative datasets are produced; data is used only in identified form to operate the service.</t>
  </si>
  <si>
    <t>DRPV-13</t>
  </si>
  <si>
    <t>Institutional data is not used for advertising, profiling, resale, or unrelated analytics by us or by any subprocessor.</t>
  </si>
  <si>
    <t>DRPV-14</t>
  </si>
  <si>
    <t>A stop-processing request is honored across the platform and its subprocessors, and completion is confirmed in writing.</t>
  </si>
  <si>
    <t>DRPV-15</t>
  </si>
  <si>
    <t>No dedicated ethics review process. Product decisions with student impact are made deliberately by the accountable owner and documented in the engineering record, and the AI feature's human-confirmation constraints reflect this.</t>
  </si>
  <si>
    <t>DPAI-01</t>
  </si>
  <si>
    <t/>
  </si>
  <si>
    <t>DPAI-02</t>
  </si>
  <si>
    <t>Not by TRIOPilot (conversations are ephemeral and never stored) and never in any model, but the AI provider transiently retains API inputs and outputs for up to 30 days before automatic deletion under its commercial terms; abuse and legal holds can extend that in exceptional cases. A provider zero data retention configuration is under evaluation to remove the 30 day window.</t>
  </si>
  <si>
    <t>DPAI-03</t>
  </si>
  <si>
    <t>Yes. TRIOPilot uses the Anthropic API under Anthropic's Commercial Terms of Service, which incorporate the Anthropic Data Processing Addendum by reference and contractually prohibit training models on customer content; API inputs and outputs are automatically deleted within 30 days.</t>
  </si>
  <si>
    <t>DPAI-04</t>
  </si>
  <si>
    <t>The only AI subprocessor is Anthropic itself.</t>
  </si>
  <si>
    <t>DPAI-05</t>
  </si>
  <si>
    <t/>
  </si>
  <si>
    <t>DPAI-06</t>
  </si>
  <si>
    <t>See DPAI-05.</t>
  </si>
  <si>
    <t>DPAI-07</t>
  </si>
  <si>
    <t/>
  </si>
  <si>
    <t>DPAI-08</t>
  </si>
  <si>
    <t/>
  </si>
  <si>
    <t xml:space="preserve">This worksheet is a combination of cells that are autopopulated as well as ones to be filled in. </t>
  </si>
  <si>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</si>
  <si>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</si>
  <si>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</si>
  <si>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</si>
  <si>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</si>
  <si>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</si>
  <si>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</si>
  <si>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</si>
  <si>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</si>
  <si>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</si>
  <si>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</si>
  <si>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</si>
  <si>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</si>
  <si>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</si>
  <si>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</si>
  <si>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</si>
  <si>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</si>
  <si>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</si>
  <si>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Follow-Up Inquiries/Responses</t>
  </si>
  <si>
    <t>Compliant Response</t>
  </si>
  <si>
    <t>Compliant</t>
  </si>
  <si>
    <t>Default Importance</t>
  </si>
  <si>
    <t>Default Weight</t>
  </si>
  <si>
    <t>Solution Provider Name</t>
  </si>
  <si>
    <t>Not Scored</t>
  </si>
  <si>
    <t>Solution Name</t>
  </si>
  <si>
    <t>0</t>
  </si>
  <si>
    <t>Solution Description</t>
  </si>
  <si>
    <t>Solution Provider Contact Name</t>
  </si>
  <si>
    <t>Solution Provider Contact Title</t>
  </si>
  <si>
    <t>Solution Provider Contact Email</t>
  </si>
  <si>
    <t>Solution Provider Contact Phone Number</t>
  </si>
  <si>
    <t>Country of Company Headquarters</t>
  </si>
  <si>
    <t>Employee Work Locations (all)</t>
  </si>
  <si>
    <t>Determines where solution provider employees will be physically located.</t>
  </si>
  <si>
    <t>Follow-up inquiries will be institution/implementation specific.</t>
  </si>
  <si>
    <t>Do you have a dedicated software and system development team(s) (e.g., customer support, implementation, product management, etc.)?*</t>
  </si>
  <si>
    <t>Start Here</t>
  </si>
  <si>
    <t>Describe any plans to create a dedicated software and system development team.</t>
  </si>
  <si>
    <t>Describe the structure and size of your software and system development teams. (e.g., customer support, implementation, product management, etc.).</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</si>
  <si>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</si>
  <si>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</si>
  <si>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Critical Importance</t>
  </si>
  <si>
    <t>Describe your organization’s business background and ownership structure, including all parent and subsidiary relationships.</t>
  </si>
  <si>
    <t>Neutral until evaluated</t>
  </si>
  <si>
    <t>Include circumstances that may involve offshoring or multinational agreements.</t>
  </si>
  <si>
    <t>This information defines the scale of company (support, resources, skillsets), general information about the organization that may be concerning.</t>
  </si>
  <si>
    <t>Follow-up responses to this one are normally unique to their response. Vague answers here usually result in some footprinting of a solution provider to determine their "reputation."</t>
  </si>
  <si>
    <t>Minor Importance</t>
  </si>
  <si>
    <t>Have you operated without unplanned disruptions to this solution in the past 12 months?</t>
  </si>
  <si>
    <t>Provide a detailed summary of the unplanned disruption.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</si>
  <si>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</si>
  <si>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</si>
  <si>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Do you have a dedicated information security staff or office?</t>
  </si>
  <si>
    <t>Describe any plans to create an information security office for your organization.</t>
  </si>
  <si>
    <t>Describe your information security office, including size, talents, resources, etc.</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</si>
  <si>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</si>
  <si>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</si>
  <si>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Use this area to share information about your environment that will assist those who are assessing your company's data security program.</t>
  </si>
  <si>
    <t>Share any details that would help information security analysts assess your solution.</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</si>
  <si>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</si>
  <si>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</si>
  <si>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Are you offering a product or platform?</t>
  </si>
  <si>
    <t/>
  </si>
  <si>
    <t>DO NOT complete the Product and Infrastructure worksheets</t>
  </si>
  <si>
    <t>DO complete the Product and Infrastructure worksheets</t>
  </si>
  <si>
    <t>Does your product or service have an interface?</t>
  </si>
  <si>
    <t>This includes any interface for end users and interfaces used by administrators at the institution.</t>
  </si>
  <si>
    <t>DO NOT complete the IT Accessibility worksheet.</t>
  </si>
  <si>
    <t>DO complete the IT Accessibility worksheet.</t>
  </si>
  <si>
    <t>Are you providing consulting services?</t>
  </si>
  <si>
    <t>DO NOT complete the Consulting section in the Case-Specific worksheet</t>
  </si>
  <si>
    <t>DO complete the Consulting section in the Case-Specific worksheet</t>
  </si>
  <si>
    <t>Does your solution have AI features, or are there plans to implement AI features in the next 12 months?</t>
  </si>
  <si>
    <t>DO NOT complete the Artificial Intelligence (AI) worksheet</t>
  </si>
  <si>
    <t>DO complete the Artificial Intelligence (AI) worksheet</t>
  </si>
  <si>
    <t>Does your solution process protected health information (PHI) or any data covered by the Health Insurance Portability and Accountability Act (HIPAA)?</t>
  </si>
  <si>
    <t>Answer "yes" if your solution handles personal health information (PHI), either directly or via a third party.</t>
  </si>
  <si>
    <t>DO NOT complete the HIPAA section in the Case-Specific worksheet</t>
  </si>
  <si>
    <t>DO complete the HIPAA section in the Case-Specific worksheet</t>
  </si>
  <si>
    <t>Is the solution designed to process, store, or transmit credit card information?</t>
  </si>
  <si>
    <t>Answer yes if your solution handles PCI (credit card) information, either directly or via a third party.</t>
  </si>
  <si>
    <t>DO NOT complete the PCI-DSS section in the Case-Specific worksheet</t>
  </si>
  <si>
    <t>DO complete the PCI-DSS section in the Case-Specific worksheet</t>
  </si>
  <si>
    <t>Does operating your solution require the institution to operate a physical or virtual appliance in their own environment or to provide inbound firewall exceptions to allow your employees to remotely administer systems in the institution's environment?</t>
  </si>
  <si>
    <t>DO NOT complete the On-Prem section in the Case-Specific worksheet</t>
  </si>
  <si>
    <t>DO complete the On-Prem section in the Case-Specific worksheet</t>
  </si>
  <si>
    <t>Does your solution have access to personal or institutional data?</t>
  </si>
  <si>
    <t>This includes patient data, student data, employment data, human research data, financial data, etc.</t>
  </si>
  <si>
    <t>DO NOT complete the Privacy tab</t>
  </si>
  <si>
    <t>DO complete the Privacy tab</t>
  </si>
  <si>
    <t>Do you have a well-documented business continuity plan (BCP), with a clear owner, that is tested annually?*</t>
  </si>
  <si>
    <t>Organization</t>
  </si>
  <si>
    <t>Do you have a well-documented disaster recovery plan (DRP), with a clear owner, that is tested annually?*</t>
  </si>
  <si>
    <t>Have you undergone a SSAE 18/SOC 2 audit?</t>
  </si>
  <si>
    <t>Describe any plans to undergo a SSAE 18 audit.</t>
  </si>
  <si>
    <t>Provide the date of assessment and include a SOC 2 Type 2 (preferred) or SOC 3 report. If you have a SOC 3 report, state how to obtain a copy. Indicate if your hosting provider was the subject of the audit.</t>
  </si>
  <si>
    <t>SSAE 18 and SOC2 audits are standard documentation, relevant to institutions requiring a solution provider to undergo SSAE 18 audits.</t>
  </si>
  <si>
    <t>Follow-up inquiries for SSAE 18 content will be institution/implementation specific.</t>
  </si>
  <si>
    <t>Standard Importance</t>
  </si>
  <si>
    <t>Do you conform with a specific industry standard security framework (e.g., NIST Cybersecurity Framework, CIS Controls, ISO 27001, etc.)?</t>
  </si>
  <si>
    <t>Describe any plans to conform to an industry standard security framework.</t>
  </si>
  <si>
    <t>Provide documentation on how your organization conforms to your chosen framework and indicate current certification levels, where appropriate.</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</si>
  <si>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</si>
  <si>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</si>
  <si>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</si>
  <si>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</si>
  <si>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</si>
  <si>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</si>
  <si>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</si>
  <si>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Does your organization have a data privacy policy?</t>
  </si>
  <si>
    <t>Describe your plans to create a data privacy policy.</t>
  </si>
  <si>
    <t>Provide your data privacy document (or a valid link to it) upon submission.</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</si>
  <si>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</si>
  <si>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</si>
  <si>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</si>
  <si>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</si>
  <si>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</si>
  <si>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</si>
  <si>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Solution Provider Accessibility Contact Name</t>
  </si>
  <si>
    <t>If REQU-02 is no, populate solution provider answer with cell b3 in Auto Responses worksheet</t>
  </si>
  <si>
    <t>Solution Provider Accessibility Contact Title</t>
  </si>
  <si>
    <t>Solution Provider Accessibility Contact Email</t>
  </si>
  <si>
    <t>Solution Provider Accessibility Contact Phone Number</t>
  </si>
  <si>
    <t>Web Link to Accessibility Statement or VPAT</t>
  </si>
  <si>
    <t>IT Accessibility</t>
  </si>
  <si>
    <t>VPAT can also be added as an attachment</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</si>
  <si>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</si>
  <si>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</si>
  <si>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Please state your plans (when and by whom) to complete a VPAT.</t>
  </si>
  <si>
    <t>State the date the VPAT was completed. Include this VPAT in your submission and/or link to its web location.</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</si>
  <si>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</si>
  <si>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Cross-reference Accessibility Conformance Reports (ACR) with any answers from ITAC-14 about product roadmaps for accessibility improvements.</t>
  </si>
  <si>
    <t>Will your company agree to meet your stated accessibility standard or WCAG 2.1 AA as part of your contractual agreement for the solution?*</t>
  </si>
  <si>
    <t xml:space="preserve">Federal regulation requires that technology products conform to WCAG 2.1 AA. Technology platforms that do not substantially conform to this standard put schools at risk of not complying with these requirements. </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</si>
  <si>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</si>
  <si>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</si>
  <si>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a documented and implemented process for reporting and tracking accessibility issues?*</t>
  </si>
  <si>
    <t xml:space="preserve">Reporting and fixing accessibility issues is critical to a mature process. If the process for this question is merely a "feature request" and tracker, the answer to this question should be "no." </t>
  </si>
  <si>
    <t>State how users should report accessibility issues. Describe any expected related process updates.</t>
  </si>
  <si>
    <t>Describe the process and any recent examples of fixes as a result of the process.</t>
  </si>
  <si>
    <t>What is the prioritization of accessibility issues received, and how are they tracked? Is there a regular cadence for tracking and addressing accessibility barriers?</t>
  </si>
  <si>
    <t>Do you have documentation to support the accessibility features of your solution?</t>
  </si>
  <si>
    <t>If specific configurations, settings, themes, author guides, or instructions are needed to ensure accessibility, are instructions on how to do so provided for administrators and end users?</t>
  </si>
  <si>
    <t>Provide plans for any documentation that would make accessible content, features, and functions easily knowable by end users.</t>
  </si>
  <si>
    <t>Provide examples with links where possible.</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</si>
  <si>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</si>
  <si>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If claims are made about accessibility and there is no supporting documentation on how they can be achieved, ensure that intended configurations and uses of the product in question were assessed for any accessibility documentation or claims.</t>
  </si>
  <si>
    <t>Has a third-party expert conducted an audit of the most recent version of your solution?</t>
  </si>
  <si>
    <t>Audit results, including VPAT/ACRs, are voluntary reports often generated by the creator of the product. Audits conducted and reports generated by expert third parties give greater confidence to customers.</t>
  </si>
  <si>
    <t>Please provide plans (when and by whom) of any planned audit, or a rationale if no third-party audit is planned.</t>
  </si>
  <si>
    <t>State when the audit was conducted and by whom. Include the results in your submission and/or link to its web location.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</si>
  <si>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</si>
  <si>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Do you have a documented and implemented process for verifying accessibility conformance?</t>
  </si>
  <si>
    <t>Summarize how you ensure accessible solutions. Provide plans to develop documented processes to validate accessibility.</t>
  </si>
  <si>
    <t>Describe your processes and methodologies for validating accessibility conformance.</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</si>
  <si>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</si>
  <si>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</si>
  <si>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</si>
  <si>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</si>
  <si>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Indicate which primary standards and all additional standards the solution meets.</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</si>
  <si>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</si>
  <si>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Can you provide a current, detailed accessibility roadmap with delivery timelines?</t>
  </si>
  <si>
    <t>A detailed accessibility roadmap should reference improvements and progress on known accessibility issues as appropriate but does not necessarily need to list unreleased product features.</t>
  </si>
  <si>
    <t>Please provide any plans to develop and share an accessibility roadmap in the future.</t>
  </si>
  <si>
    <t>Comment on how far into the future the roadmap extends. Provide evidence (including links) of having delivered upon the accessibility roadmap in the past.</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</si>
  <si>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</si>
  <si>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</si>
  <si>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Do you expect your staff to maintain a current skill set in IT accessibility?</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</si>
  <si>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</si>
  <si>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</si>
  <si>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</si>
  <si>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</si>
  <si>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Do you have documented processes and procedures for implementing accessibility into your development lifecycle?</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</si>
  <si>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</si>
  <si>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Describe any plans to update processes and procedures to better incorporate accessibility.</t>
  </si>
  <si>
    <t>Provide further details in Additional Information.</t>
  </si>
  <si>
    <t>This question is designed to understand how accessibility is included in new versions and features of solutions, particularly with solution providers that implement Agile or similar methodologies where software is updated frequently and continuously.</t>
  </si>
  <si>
    <t>Can all functions of the application or service be performed using only the keyboard?</t>
  </si>
  <si>
    <t>Indicate a plan to test the solution; develop a roadmap for keyboard accessibility or any further context.</t>
  </si>
  <si>
    <t>State when and on which platform this was verified.</t>
  </si>
  <si>
    <t>One critical accessibility requirement is the full use of a product using only the keyboard, -no mouse or trackpad. This requirement is easy for a nontechnical or non-accessibility expert to understand and verify.</t>
  </si>
  <si>
    <t>To confirm keyboard-only claims, follow the how-to at Minimum Expectations for applications webpage &lt;https://go.iu.edu/minimum-expectations&gt; from Indiana University or reference WebAIM’s Keyboard Testing guidance &lt;https://webaim.org/techniques/keyboard/#testing&gt;.</t>
  </si>
  <si>
    <t>Does your product rely on activating a special "accessibility mode," a "lite version," or using an alternate interface (including “overlay” or AI-based alternates)  for accessibility purposes?</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</si>
  <si>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</si>
  <si>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</si>
  <si>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</si>
  <si>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perform security assessments of third-party companies with which you share data (e.g., hosting providers, cloud services, PaaS, IaaS, SaaS)?*</t>
  </si>
  <si>
    <t>State your plans to perform security assessments of third-party companies.</t>
  </si>
  <si>
    <t>Provide a summary of your practices that assures that the third party will be subject to the appropriate standards regarding security, service recoverability, and confidentiality.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</si>
  <si>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</si>
  <si>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</si>
  <si>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Do you have contractual language in place with third parties governing access to institutional data?*</t>
  </si>
  <si>
    <t>List each third party and why institutional data is shared with them. Format example: [Third Party Name] - Reason</t>
  </si>
  <si>
    <t>The sharing of institutional data to fourth-parties may increase the risk to the institutation and thus, we want to know who gets what data, when they get that data, and why they get that data.</t>
  </si>
  <si>
    <t>Follow-up inquiries concerning third-party data sharing will be institution/implementation specific.</t>
  </si>
  <si>
    <t>Do the contracts in place with these third parties address liability in the event of a data breach?*</t>
  </si>
  <si>
    <t>Knowing the protections and legal agreements in place for third-party data sharing may assist analysts in determininng residual risk.</t>
  </si>
  <si>
    <t>Follow-up inquiries concerning legal agreements with third parties will be institution/implementation specific.</t>
  </si>
  <si>
    <t>Do you have an implemented third-party management strategy?*</t>
  </si>
  <si>
    <t>Robust answers from the solution provider improve the quality and efficiency of the security assessment process.</t>
  </si>
  <si>
    <t>State your plans to implement a third-party management strategy.</t>
  </si>
  <si>
    <t>Provide additional information that may help analysts better understand your environment and how it relates to third-party solutions.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</si>
  <si>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</si>
  <si>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</si>
  <si>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Do you have a process and implemented procedures for managing your hardware supply chain (e.g., telecommunications equipment, export licensing, computing devices)?</t>
  </si>
  <si>
    <t>Make sure you address any national or regional regulations.</t>
  </si>
  <si>
    <t>State your plans to create a process and implemented procedures for managing your hardware supply chain.</t>
  </si>
  <si>
    <t>State what countries and/or regions this process is compliant with.</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</si>
  <si>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</si>
  <si>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hardware supply chain will be institution/implementation specific.</t>
  </si>
  <si>
    <t>Will the consultant require access to the institution's network resources?*</t>
  </si>
  <si>
    <t>Case-Specific</t>
  </si>
  <si>
    <t>If REQU-03 is no, populate solution provider answer with b4 in Auto Responses tab</t>
  </si>
  <si>
    <t>Consultants are often used to implement, maintain, fix, and assess technology environments. In these cases, third-party consultants have access to institutional data, and appropriate access, whether remote or onsite, must be protected during the consulting engagement.</t>
  </si>
  <si>
    <t>Has the consultant received training on (sensitive, HIPAA, PCI, etc.) data handling?*</t>
  </si>
  <si>
    <t>Is the data encrypted (at rest) while in the consultant's possession?*</t>
  </si>
  <si>
    <t>Can access be restricted based on source IP address?*</t>
  </si>
  <si>
    <t>Will the consulting take place on-premises?</t>
  </si>
  <si>
    <t>Will the consultant require access to hardware in the institution's data centers?</t>
  </si>
  <si>
    <t>Will the consultant require an account within the institution's domain (@*.edu)?</t>
  </si>
  <si>
    <t>Will any data be transferred to the consultant's possession?</t>
  </si>
  <si>
    <t>No need to answer CONS-07</t>
  </si>
  <si>
    <t>Will the consultant need remote access to the institution's network or systems?</t>
  </si>
  <si>
    <t>No need to answer CONS-09</t>
  </si>
  <si>
    <t>Are access controls for institutional accounts based on structured rules, such as role-based access control (RBAC), attribute-based access control (ABAC), or policy-based access control (PBAC)?*</t>
  </si>
  <si>
    <t>Infrastructure</t>
  </si>
  <si>
    <t>If REQU-01 is no, populate solution provider answer with B2 in Auto Responses tab</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</si>
  <si>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</si>
  <si>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</si>
  <si>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</si>
  <si>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</si>
  <si>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Ask the solution provider to summarize the best practices to restrict/control the access given to the institution's end users without the use of RBAC. Make sure to understand the administrative requirements/overhead introduced in the solution provider's environment.</t>
  </si>
  <si>
    <t>Are you using a web application firewall (WAF)?*</t>
  </si>
  <si>
    <t>Describe compensating controls that protect your web application, if applicable.</t>
  </si>
  <si>
    <t>Describe the currently implemented WAF.</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</si>
  <si>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</si>
  <si>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</si>
  <si>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Are only currently supported operating system(s), software, and libraries leveraged by the system(s)/application(s) that will have access to institution's data?*</t>
  </si>
  <si>
    <t>If the web application only works with a subset of modern supported browsers, please indicate that here.</t>
  </si>
  <si>
    <t>State your plan to migrate to supported operating systems, libraries, and software.</t>
  </si>
  <si>
    <t>Please provide a list of all required dependencies.</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</si>
  <si>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</si>
  <si>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Follow-up inquiries for operating systems leveraged by the solution provider will be institution/implementation specific.</t>
  </si>
  <si>
    <t>Does your application require access to location or GPS data?</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</si>
  <si>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</si>
  <si>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</si>
  <si>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</si>
  <si>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Ask the solution provider about the need for this requirement, and understand any mitigation strategies that may be possible.</t>
  </si>
  <si>
    <t>Does your application provide separation of duties between security administration, system administration, and standard user functions?*</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</si>
  <si>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</si>
  <si>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</si>
  <si>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</si>
  <si>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</si>
  <si>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Do you subject your code to static code analysis and/or static application security testing prior to release?*</t>
  </si>
  <si>
    <t>State your plans to implement static code testing practices into your environment.</t>
  </si>
  <si>
    <t>Provide a list of all tools utilized during static code analysis or static application security testing.</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</si>
  <si>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</si>
  <si>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</si>
  <si>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Do you have software testing processes (dynamic or static) that are established and followed?*</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</si>
  <si>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</si>
  <si>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</si>
  <si>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</si>
  <si>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</si>
  <si>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</si>
  <si>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</si>
  <si>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</si>
  <si>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</si>
  <si>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</si>
  <si>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</si>
  <si>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</si>
  <si>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</si>
  <si>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</si>
  <si>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Inquire about any planned improvements to these capabilities. Ask about their product roadmap, and try to understand how they prioritize security concerns in their environment.</t>
  </si>
  <si>
    <t>Do you have a process and implemented procedures for managing your software supply chain (e.g., libraries, repositories, frameworks, etc.)</t>
  </si>
  <si>
    <t>Include any in-house developed or contract development.</t>
  </si>
  <si>
    <t>Provide supporting documentation of your processes.</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</si>
  <si>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</si>
  <si>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software supply chain will be institution/implementation specific.</t>
  </si>
  <si>
    <t>Have your developers been trained in secure coding techniques?</t>
  </si>
  <si>
    <t>State plans to implement a training program on industry standard secure coding practices.</t>
  </si>
  <si>
    <t>Summarize your secure coding training.</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</si>
  <si>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</si>
  <si>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</si>
  <si>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Was your application developed using secure coding techniques?</t>
  </si>
  <si>
    <t>State plans to update your application to adhere to industry secure coding practices.</t>
  </si>
  <si>
    <t>Summarize your secure coding practices.</t>
  </si>
  <si>
    <t>If mobile, is the application available from a trusted source (e.g., App Store, Google Play Store)?</t>
  </si>
  <si>
    <t>Select N/A if there is no mobile version of your app.</t>
  </si>
  <si>
    <t>Decribe how the application is distributed. Also, state any plans to publish the app to a trusted source.</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</si>
  <si>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</si>
  <si>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</si>
  <si>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Ask the solution provider why this deployment strategy is used. Ask if it is a restriction of the app store platform or some other environment restriction.</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</si>
  <si>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</si>
  <si>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</si>
  <si>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</si>
  <si>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Protecting administrative accounts is crucial to maintaining system integrity in any environment. This question is targeting privilege creep and unmanaged privileged acccounts to determine if the solution provider properly manages access control in their application/system environments.</t>
  </si>
  <si>
    <t>Ask the solution provider to summarize their implemented policies and/or procedures</t>
  </si>
  <si>
    <t>Does your solution support single sign-on (SSO) protocols for user and administrator authentication?*</t>
  </si>
  <si>
    <t>Answer "yes" only if user AND administrator authentication is supported. If partially supported, answer "no." Ensure you respond to any guidance in the Additional Information column.</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</si>
  <si>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</si>
  <si>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</si>
  <si>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</si>
  <si>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</si>
  <si>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Does your solution support local authentication protocols for user and administrator authentication?*</t>
  </si>
  <si>
    <t>Describe any plans to support local authentication modes.</t>
  </si>
  <si>
    <t>Provide a detailed description of your local authentication mode practices.</t>
  </si>
  <si>
    <t>The purpose of this question is understand the solution provider's authentication infrastructure so that additional questions can be formulated for the institution's use case.</t>
  </si>
  <si>
    <t>The content of this response may or may not have value for the type of use case on the institution. Follow-up inquiries for authentication modes will be institution/implementation specific.</t>
  </si>
  <si>
    <t>Can you enforce password/passphrase complexity requirements (provided by the institution)?*</t>
  </si>
  <si>
    <t>Describe plans to support password/passphrase complexity requirements.</t>
  </si>
  <si>
    <t>Describe how password/passphrase complexity requirements are implemented in the product.</t>
  </si>
  <si>
    <t>Many institutions have a policy focused on passwords/passphrases, and this question confirms the capacity of a solution provider's solution to comply.</t>
  </si>
  <si>
    <t>Follow-up inquiries for password/passphrase complexity requirements will be institution/implementation specific.</t>
  </si>
  <si>
    <t>Does the system have password complexity or length limitations and/or restrictions?*</t>
  </si>
  <si>
    <t>Answer "yes" if your solution has internal limits to password complexity (max langth, certain special characters unsupported, etc.).</t>
  </si>
  <si>
    <t>Describe these limitations and/or restrictions and state what lengths and complexities are supported.</t>
  </si>
  <si>
    <t>Follow-up inquiries for password/passphrase limitations and/or restrictions will be institution/implementation specific.</t>
  </si>
  <si>
    <t>Do you have documented password/passphrase reset procedures that are currently implemented in the system and/or customer support?*</t>
  </si>
  <si>
    <t>Describe your plans to document system password/passphrase reset procedures.</t>
  </si>
  <si>
    <t>Describe your documented password/passphrase reset procedures that are currently implemented in the system and/or customer support.</t>
  </si>
  <si>
    <t>Account management can be a time-consuming part of an information system. Account reset capabilities, built into a system, can reduce burden on institutional support services.</t>
  </si>
  <si>
    <t>Ask the solution provider how end users will be supported. Ask for training documentation or knowledgebase content. Confirm solution provider and institution responsibilities in this support area (and others).</t>
  </si>
  <si>
    <t>Does your organization participate in InCommon or another eduGAIN-affiliated trust federation?*</t>
  </si>
  <si>
    <t>Describe plans to participate in InCommon or another eduGAIN-affiliated trust federation.</t>
  </si>
  <si>
    <t>List the entity IDs registered in the Additional Information column.</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</si>
  <si>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</si>
  <si>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</si>
  <si>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Are there any passwords/passphrases hard-coded into your systems or solutions?*</t>
  </si>
  <si>
    <t>Provide a detailed description of passwords/passphrases hard-coded into your systems or solutions.</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</si>
  <si>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</si>
  <si>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</si>
  <si>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Are you storing any passwords in plaintext?*</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</si>
  <si>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</si>
  <si>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</si>
  <si>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</si>
  <si>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Are audit logs available that include AT LEAST all of the following: login, logout, actions performed, and source IP address?*</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</si>
  <si>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</si>
  <si>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</si>
  <si>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If a weak response is given, it is appropriate to ask directed questions to get specific information. Ensure that questions are targeted to ensure responses will come from the appropriate party within the solution provider.</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</si>
  <si>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</si>
  <si>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Ensure that all elements of AAAI-10 are clearly stated in your response.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</si>
  <si>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</si>
  <si>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Can you provide the institution documentation regarding the retention period for those logs, how logs are protected, and whether they are accessible to the customer (and if so, how)?*</t>
  </si>
  <si>
    <t>Ensure that all elements of AAAI-11 are clearly stated in your response.</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</si>
  <si>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</si>
  <si>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Follow-up inquiries for logging details will be institution/implementation specific.</t>
  </si>
  <si>
    <t>Does your application support integration with other authentication and authorization systems?</t>
  </si>
  <si>
    <t>Describe any plans to support integration with other authentication and authorization systems.</t>
  </si>
  <si>
    <t>List which systems and versions supported (such as Active Directory, Kerberos, or other LDAP compatible directory) in Additional Info.</t>
  </si>
  <si>
    <t>If a solution provider indicates that a system is stand-alone and cannot integrate with the institution's infrastructure, follow up with maturity questions and ask about other commodity type functions or other system requirements your institution may have.</t>
  </si>
  <si>
    <t>Do you allow the customer to specify attribute mappings for any needed information beyond a user identifier? (e.g., Reference eduPerson, ePPA/ePPN/ePE)</t>
  </si>
  <si>
    <t>Describe plans to allow customers to specify attribute mappings.</t>
  </si>
  <si>
    <t>This questions allows an institution to know solution provider system limitations and to help them gauge the resources (that may be needed to implement) required to successfully integrate the solution with institution systems.</t>
  </si>
  <si>
    <t>Follow-up inquiries for attribute mapping requirements will be institution/implementation specific.</t>
  </si>
  <si>
    <t>Does your application support directory integration for user accounts?</t>
  </si>
  <si>
    <t>Describe any plans to support external authentication services in place of local authentication.</t>
  </si>
  <si>
    <t>Describe all authentication services supported by the system.</t>
  </si>
  <si>
    <t>System (technical and security) administration is complex, and it is important to understand a system's capabilities to integrate with existing security and access systems. Having to maintain additional accounts increases overhead and may impact your institution's risk footprint.</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</si>
  <si>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</si>
  <si>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</si>
  <si>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</si>
  <si>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plans to support web SSO in your solution.</t>
  </si>
  <si>
    <t>State the web SSO standards supported by your solution and provide additional details about your support, including framework(s) in use, how information is exchanged securely, etc.</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</si>
  <si>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</si>
  <si>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</si>
  <si>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</si>
  <si>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If you don't support SSO, does your application and/or user frontend/portal support multifactor authentication (e.g., Duo, Google Authenticator, OTP, etc.)?</t>
  </si>
  <si>
    <t>Describe any plans to support multifactor authentication in your application.</t>
  </si>
  <si>
    <t>List all supported multifactor authentication methods, technologies, and/or solutions and provide a brief summary of each.</t>
  </si>
  <si>
    <t>2FA/MFA, implemented correctly, strengthens the security state of a system. 2FA/MFA is commonly implemented and in many use cases is a requirement for account protection purposes.</t>
  </si>
  <si>
    <t>Ask the solution provider about hardware and software options, future roadmap for implementations and support, etc.</t>
  </si>
  <si>
    <t>Does your application automatically lock the session or log out an account after a period of inactivity?</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</si>
  <si>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</si>
  <si>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</si>
  <si>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</si>
  <si>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</si>
  <si>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Will the institution be notified of major changes to your environment that could impact the institution's security posture?*</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</si>
  <si>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</si>
  <si>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</si>
  <si>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</si>
  <si>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If the solution provider's response does not cover the details outlined in the reasoning, follow up and get specific responses for each, as needed.</t>
  </si>
  <si>
    <t>Does the system support client customizations from one release to another?*</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</si>
  <si>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</si>
  <si>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</si>
  <si>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</si>
  <si>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</si>
  <si>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</si>
  <si>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Do you have an implemented system configuration management process (e.g.,secure "gold" images, etc.)?*</t>
  </si>
  <si>
    <t>Describe how system configuration management is currently handled in your environment.</t>
  </si>
  <si>
    <t>Summarize your implemented system configuration management precess.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</si>
  <si>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</si>
  <si>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</si>
  <si>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</si>
  <si>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</si>
  <si>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</si>
  <si>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</si>
  <si>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</si>
  <si>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</si>
  <si>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</si>
  <si>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This question outlines a mature change management process. Changes should be analyzed for impact, officially approved, tested, and performed by authorized users.</t>
  </si>
  <si>
    <t>If the solution provider's response does not cover the details outlined in the reasoning, follow up and get specific responses, as needed.</t>
  </si>
  <si>
    <t>Does your change management process verify that all required third-party libraries and dependencies are still supported with each major change?</t>
  </si>
  <si>
    <t>Please describe any plans to implement third-party library dependancy tracking.</t>
  </si>
  <si>
    <t>Please describe your program to track these dependancies.</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</si>
  <si>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</si>
  <si>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</si>
  <si>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</si>
  <si>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</si>
  <si>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</si>
  <si>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</si>
  <si>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</si>
  <si>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Have you implemented policies and procedures that guide how security risks are mitigated until patches can be applied?</t>
  </si>
  <si>
    <t>State your plans to implement policy and procedure(s) guiding risk mitigation practices before critical patches can be applied.</t>
  </si>
  <si>
    <t>Summarize the policy and procedure(s) guiding risk mitigation practices before critical patches can be applied.</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</si>
  <si>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</si>
  <si>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</si>
  <si>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Do clients have the option to not participate in or postpone an upgrade to a new release?</t>
  </si>
  <si>
    <t>Summarize why clients do not have alternative release options.</t>
  </si>
  <si>
    <t>Provide reference the the process/procedure to manage releases.</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</si>
  <si>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</si>
  <si>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Follow-up inquiries for solution version releases will be institution/implementation specific.</t>
  </si>
  <si>
    <t>Do you have a fully implemented solution support strategy that defines how many concurrent versions you support?</t>
  </si>
  <si>
    <t>List the current version you support and what percentage of customers are utilizing that version.</t>
  </si>
  <si>
    <t>Clarify the lack of support strategy for concurrent versions in your solution.</t>
  </si>
  <si>
    <t>Describe or provide a reference to your solution support strategy in regard to maintaining software currency (i.e., how many concurrent versions are you willing to run and support?).</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</si>
  <si>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</si>
  <si>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</si>
  <si>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Do you have a release schedule for product updates?</t>
  </si>
  <si>
    <t>State any plans to release a schedule of product updates.</t>
  </si>
  <si>
    <t>Provide a reference to this solution's release schedule.</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</si>
  <si>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</si>
  <si>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</si>
  <si>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Do you have a technology roadmap, for at least the next two years, for enhancements and bug fixes for the solution being assessed?</t>
  </si>
  <si>
    <t>State any plans to release a technology roadmap covering the next two years.</t>
  </si>
  <si>
    <t>Provide a reference to your technology roadmap.</t>
  </si>
  <si>
    <t>Answers to this question will reveal the solution provider’s ability to plan for the future of their solution.</t>
  </si>
  <si>
    <t>Follow-up inquiries for the solution provider’s technology planning practices will be institution/implementation specific.</t>
  </si>
  <si>
    <t>Can solution updates be completed without institutional involvement (i.e., technically or organizationally)?</t>
  </si>
  <si>
    <t>Summarize the institution's responsibilities during solution updates.</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</si>
  <si>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</si>
  <si>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Vague responses to this question should be investigated further. Ask for additional documentation for customer responsibilities (in the context of information technology/security).</t>
  </si>
  <si>
    <t>Are upgrades or system changes installed during off-peak hours or in a manner that does not impact the customer?</t>
  </si>
  <si>
    <t>Decribe plans to minimize the impact of downtime based on predefined off-peak hours.</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</si>
  <si>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</si>
  <si>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</si>
  <si>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</si>
  <si>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</si>
  <si>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</si>
  <si>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In the context of the CIA triad, this question is focused on system integrity, ensuring that system changes are only executed by authorized users. In the event of emergency changes, accountability and post-action review are expected.</t>
  </si>
  <si>
    <t>Follow up with a robust question set if a solution provider cannot clearly state full control of the integrity of their system(s).</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</si>
  <si>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</si>
  <si>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</si>
  <si>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</si>
  <si>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Will the institution's data be stored on any devices (database servers, file servers, SAN, NAS, etc.) configured with non-RFC 1918/4193 (i.e., publicly routable) IP addresses?*</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</si>
  <si>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</si>
  <si>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</si>
  <si>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Ask the solution provider about its infrastructure and if there is a solution that eliminates the need for this environment.</t>
  </si>
  <si>
    <t>Is the transport of sensitive data encrypted using security protocols/algorithms (e.g., system-to-client)?*</t>
  </si>
  <si>
    <t>Describe why sensitive data is not encrypted in transport.</t>
  </si>
  <si>
    <t>Summarize your transport encryption strategy.</t>
  </si>
  <si>
    <t>The need for encryption in transport is unique to your institution's implementation of a system. In particular, the data flow between the system and the end users of the solution.</t>
  </si>
  <si>
    <t>Follow-up inquiries for data encryption between the system and end-users will be institution/implementation specific.</t>
  </si>
  <si>
    <t>Is the storage of sensitive data encrypted using security protocols/algorithms (e.g., disk encryption, at-rest, files, and within a running database)?*</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</si>
  <si>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</si>
  <si>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</si>
  <si>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</si>
  <si>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</si>
  <si>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Do all cryptographic modules in use in your solution conform to the Federal Information Processing Standards (FIPS PUB 140-2 or 140-3)?*</t>
  </si>
  <si>
    <t>Provide a detailed description of all non-conforming modules.</t>
  </si>
  <si>
    <t>Provide reference to FIPS 140-3 validation certificates.</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</si>
  <si>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</si>
  <si>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</si>
  <si>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Will the institution's data be available within the system for a period of time at the completion of this contract?*</t>
  </si>
  <si>
    <t>Describe your data export procedures conducted at the termination of contract.</t>
  </si>
  <si>
    <t>State the length of time that the institution's data will be available in the system at the completion of the contract.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</si>
  <si>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</si>
  <si>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</si>
  <si>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Are these rights retained even through a provider acquisition or bankruptcy event?*</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</si>
  <si>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</si>
  <si>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</si>
  <si>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</si>
  <si>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If a solution provider's response is unsatisfactory, engage institutional counsel to appropriately address any ownership concerns.</t>
  </si>
  <si>
    <t>Do backups containing the institution's data ever leave the institution's data zone either physically or via network routing?*</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</si>
  <si>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</si>
  <si>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</si>
  <si>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</si>
  <si>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Is media used for long-term retention of business data and archival purposes stored in a secure, environmentally protected area?*</t>
  </si>
  <si>
    <t>State plans to store long-term media in environmentally protected areas.</t>
  </si>
  <si>
    <t>Provide a general summary of your archival environment.</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</si>
  <si>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</si>
  <si>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</si>
  <si>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At the completion of this contract, will data be returned to the institution and deleted from all your systems and archives?</t>
  </si>
  <si>
    <t>State plans to implement capabilities for the institution to retrieve its data.</t>
  </si>
  <si>
    <t>When cancelling a solution, an institution will commonly want all institutional data that was provided to a solution provider. This question allows the solution provider to state its general practices when a customer leaves its environment.</t>
  </si>
  <si>
    <t>Can the institution extract a full or partial backup of data?</t>
  </si>
  <si>
    <t>State plans to implement capabilities for the institution to extract a full or partial backup of data.</t>
  </si>
  <si>
    <t>Provide a general summary of how full and partial backups of data can be extracted.</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</si>
  <si>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</si>
  <si>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Do current backups include all operating system software, utilities, security software, application software, and data files necessary for recovery?</t>
  </si>
  <si>
    <t>State plans to include the elements listed in DATA-13 in your backup strategy.</t>
  </si>
  <si>
    <t>Decribe your overall strategy to accomplish these elements.</t>
  </si>
  <si>
    <t>The purpose of this question is to define the scope of backup operations and the scope at which a solution provider may readily recover when backup restoration is required.</t>
  </si>
  <si>
    <t>Follow-up inquiries for backup content scope will be institution/implementation specific.</t>
  </si>
  <si>
    <t>Are you performing off-site backups (i.e., digitally moved off site)?</t>
  </si>
  <si>
    <t>State any plans to implement off-site virtual backups in your environment.</t>
  </si>
  <si>
    <t>Summarize your off-site backup strategy.</t>
  </si>
  <si>
    <t>When data is moved digitally (e.g., cloud provider, solution provider-owned facility, etc.) off-site, the policies and implemented procedures are important to know. The protections implemented to prevent compromise will be technical in nature and should be well-documented.</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</si>
  <si>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</si>
  <si>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</si>
  <si>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</si>
  <si>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</si>
  <si>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When data is moved physically (e.g.,HDD, print, etc.) off-site, the policies and implemented procedures are important to know. Unencrypted data taken outside secured areas introduces unnecessary risks.</t>
  </si>
  <si>
    <t>Follow-up inquiries for off-site, physical backups will be institution/implementation specific.</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</si>
  <si>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</si>
  <si>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</si>
  <si>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</si>
  <si>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</si>
  <si>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</si>
  <si>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Do you have a media handling process that is documented and currently implemented that meets established business needs and regulatory requirements, including end-of-life, repurposing, and data-sanitization procedures?</t>
  </si>
  <si>
    <t>Provide a detailed summary of media handling processes that do exist.</t>
  </si>
  <si>
    <t>Provide documented details of this process (link or attached).</t>
  </si>
  <si>
    <t>Does the process described in DATA-15 adhere to DoD 5220.22-M and/or NIST SP 800-88 standards?</t>
  </si>
  <si>
    <t>State plans to adhere to DoD 5220.22-M and/or NIST SP 800-88 standards.</t>
  </si>
  <si>
    <t>Follow-up inquiries for DoD 5220.22-M and/or SP800-88 standards will be institution specific.</t>
  </si>
  <si>
    <t>Does your staff (or third party) have access to institutional data (e.g., financial, PHI, or other sensitive information) through any means?</t>
  </si>
  <si>
    <t>Summarize what access staff (or third parties) have to institutional data.</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</si>
  <si>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</si>
  <si>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</si>
  <si>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</si>
  <si>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</si>
  <si>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</si>
  <si>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Vague responses to this question should be investigated further. Ask for additional documentation and verify that procedure (and possibly training) exists to ensure proper customer data handling activity.</t>
  </si>
  <si>
    <t>Does the environment provide for dedicated single-tenant capabilities? If not, describe how your solution or environment separates data from different customers (e.g., logically, physically, single tenancy, multi-tenancy).</t>
  </si>
  <si>
    <t>Describe your plan to separate institution data from that of other customers.</t>
  </si>
  <si>
    <t>Describe or provide a reference to how institution data is separated from that of other customers.</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</si>
  <si>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</si>
  <si>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Follow-up inquiries for dedicated single-tenant capabilities will be institution/implementation specific.</t>
  </si>
  <si>
    <t>Are ownership rights to all data, inputs, outputs, and metadata retained by the institution?</t>
  </si>
  <si>
    <t>Describe in detail why ownership rights are not retained by the institution.</t>
  </si>
  <si>
    <t>Provide reference to your data ownership documention.</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</si>
  <si>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</si>
  <si>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</si>
  <si>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</si>
  <si>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</si>
  <si>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</si>
  <si>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</si>
  <si>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</si>
  <si>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</si>
  <si>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</si>
  <si>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An institution's use case will drive the requirements for backup strategy. Ensure that the institution's use case and risk tolerance can be met by solution provider systems.</t>
  </si>
  <si>
    <t>Do you have a cryptographic key management process (generation, exchange, storage, safeguards, use, vetting, and replacement) that is documented and currently implemented, for all system components (e.g., database, system, web, etc.)?</t>
  </si>
  <si>
    <t>Summarize your cryptographic key management process.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</si>
  <si>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</si>
  <si>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</si>
  <si>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Select your hosting option.</t>
  </si>
  <si>
    <t>Not scored</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</si>
  <si>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</si>
  <si>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</si>
  <si>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</si>
  <si>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</si>
  <si>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Is a SOC 2 Type 2 report available for the hosting environment?</t>
  </si>
  <si>
    <t>Obtain the report if possible and add it to your submission.</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</si>
  <si>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</si>
  <si>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</si>
  <si>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Are you generally able to accommodate storing each institution's data within its geographic region?</t>
  </si>
  <si>
    <t>Please indicate which geographic regions you can provide storage in the Additional Info column.</t>
  </si>
  <si>
    <t>Under what circumstances would institutional data leave a designated region or regions?</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</si>
  <si>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</si>
  <si>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</si>
  <si>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Are the data centers staffed 24 hours a day, seven days a week (i.e., 24 x 7 x 365)?</t>
  </si>
  <si>
    <t>State any plans to staff data centers 24 x 7 x 365.</t>
  </si>
  <si>
    <t>Describe the on-site staff capabilities.</t>
  </si>
  <si>
    <t>Solution Providers that operate their own datacenter(s) can implement their own monitoring strategy. Use the solution provider's response to this questions to verify/validate other responses related to ownership/co-location/physical security.</t>
  </si>
  <si>
    <t>Follow-up inquiries for data center staffing will be institution/implementation specific.</t>
  </si>
  <si>
    <t>Are your servers separated from other companies via a physical barrier, such as a cage or hard walls?</t>
  </si>
  <si>
    <t>State plans to separate your servers from others via a physical barrier.</t>
  </si>
  <si>
    <t>Describe your physical barrier strategy.</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</si>
  <si>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</si>
  <si>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system physical security will be institution/implementation specific.</t>
  </si>
  <si>
    <t>Does a physical barrier fully enclose the physical space, preventing unauthorized physical contact with any of your devices?*</t>
  </si>
  <si>
    <t>State plans to implement a physical barrier to prevent physical contact with any of your devices.</t>
  </si>
  <si>
    <t>Are your primary and secondary data centers geographically diverse?</t>
  </si>
  <si>
    <t>Describe any plans to implement.</t>
  </si>
  <si>
    <t>State your primary and secondary data center locations. For cloud infrastructures, state the primary and secondary zones.</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</si>
  <si>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</si>
  <si>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Follow-up inquiries for geographic diversity in datacenters will be institution/implementation specific.</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</si>
  <si>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</si>
  <si>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</si>
  <si>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</si>
  <si>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</si>
  <si>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The weight placed on the solution provider's response will be specific to the institution's use case and solution requirements.</t>
  </si>
  <si>
    <t>Is redundant power available for all data centers where institutional data will reside?</t>
  </si>
  <si>
    <t>Describe any plans to implement a redundant power environment for your systems.</t>
  </si>
  <si>
    <t>Provide a detailed description of the implemented strategy (i.e.,batteries, generator).</t>
  </si>
  <si>
    <t>Are redundant power strategies tested?*</t>
  </si>
  <si>
    <t>State plans to implement redundant power testing for your systems.</t>
  </si>
  <si>
    <t>State how often redundant power strategies are tested and the date of the last successful test.</t>
  </si>
  <si>
    <t>Installing (potential) redundant power and regularly testing strategies to ensure they will work when needed are very different. Vague responses to this question should be met with concern and appropriate follow up, based on your institution's risk tolerance.</t>
  </si>
  <si>
    <t>Follow-up inquiries for redundant power testing details will be institution/implementation specific.</t>
  </si>
  <si>
    <t>Does the center where the data will reside have cooling and fire-suppression systems that are active and regularly tested?</t>
  </si>
  <si>
    <t>Installing appropriate environmental controls is crucial to maintaining the integrity of the hosting site. Vague responses to this question should be met with concern and appropriate follow up, based on your institutions risk tolerance.</t>
  </si>
  <si>
    <t>Follow-up inquiries for cooling and fire suppression systems will be institution/implementation specific.</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</si>
  <si>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</si>
  <si>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</si>
  <si>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</si>
  <si>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</si>
  <si>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</si>
  <si>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</si>
  <si>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Do you require multifactor authentication for all administrative accounts in your environment?</t>
  </si>
  <si>
    <t>Describe plans to implement MFA.</t>
  </si>
  <si>
    <t>State which model of MFA you are using.</t>
  </si>
  <si>
    <t>Are you using your cloud provider's available hardening tools or pre-hardened images?</t>
  </si>
  <si>
    <t>Describe how you alternately harden your images.</t>
  </si>
  <si>
    <t>In the context of the CIA triad, this question is focused on the integrity of a system (or set of systems).</t>
  </si>
  <si>
    <t>Ask the solution provider about their system lifecycle practices and security methodology.</t>
  </si>
  <si>
    <t>Does your cloud solution provider have access to your encryption keys?</t>
  </si>
  <si>
    <t>Describe your key management practices.</t>
  </si>
  <si>
    <t>Are you utilizing a stateful packet inspection (SPI) firewall?*</t>
  </si>
  <si>
    <t>Describe any plans to implement a SPI firewall.</t>
  </si>
  <si>
    <t>Describe the currently implemented SPI firewall.</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</si>
  <si>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</si>
  <si>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</si>
  <si>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Do you have a documented policy for firewall change requests?*</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</si>
  <si>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</si>
  <si>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</si>
  <si>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</si>
  <si>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</si>
  <si>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Have you implemented an intrusion detection system (network-based)?*</t>
  </si>
  <si>
    <t>Describe your plan to implement an intrusion detection system in your environment.</t>
  </si>
  <si>
    <t>Describe the currently implemented IDS.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</si>
  <si>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</si>
  <si>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</si>
  <si>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Do you employ host-based intrusion detection?*</t>
  </si>
  <si>
    <t>Describe your plan to implement host-based intrusion detection system capabilities in your environment.</t>
  </si>
  <si>
    <t>Describe the currently implemented host-based IDS solution(s).</t>
  </si>
  <si>
    <t>Ask the solution provider to summarize why host-based intrusion detection tools are not implemented in their environment. What compensating controls are in place to detect configuration changes and/or failures of integrity?</t>
  </si>
  <si>
    <t>Are audit logs available for all changes to the network, firewall, IDS, and IPS systems?*</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</si>
  <si>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</si>
  <si>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</si>
  <si>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</si>
  <si>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</si>
  <si>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Is authority for firewall change approval documented? Please list approver names or titles in Additional Info.</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</si>
  <si>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</si>
  <si>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</si>
  <si>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</si>
  <si>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</si>
  <si>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Have you implemented an intrusion prevention system (network-based)?</t>
  </si>
  <si>
    <t>Describe your plan to implement an intrusion prevention system in your environment.</t>
  </si>
  <si>
    <t>Describe the currently implemented IPS.</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</si>
  <si>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</si>
  <si>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 security program with limited resources for active prevention is inefficient. Inquiries should include training for staff, reasoning behind not using IPS technologies, and how systems are actively protected and how malicious activity is stopped.</t>
  </si>
  <si>
    <t>Do you employ host-based intrusion prevention?</t>
  </si>
  <si>
    <t>Describe your plan to implement host-based intrusion prevention system capabilities in your environment.</t>
  </si>
  <si>
    <t>Describe the currently implemented host-based IPS solution(s).</t>
  </si>
  <si>
    <t>Ask the solution provider to summarize why host-based intrusion prevention tools are not implemented in their environment. What compensating controls are in place to detect malicious activity and to actively prevent its function?</t>
  </si>
  <si>
    <t>Are you employing any next-generation persistent threat (NGPT) monitoring?</t>
  </si>
  <si>
    <t>Describe your intent to implement NGPT monitoring.</t>
  </si>
  <si>
    <t>Describe your NGPT monitoring strategy.</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</si>
  <si>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</si>
  <si>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Follow-up inquiries for next-generation persistent threat monitoring will be institution/implementation specific.</t>
  </si>
  <si>
    <t>Is intrusion monitoring performed internally or by a third-party service?</t>
  </si>
  <si>
    <t>In addition to stating your intrusion monitoring strategy, provide a brief summary of its implementation.</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</si>
  <si>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</si>
  <si>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Follow-up inquiries for intrusion monitoring will be institution/implementation specific.</t>
  </si>
  <si>
    <t>Do you monitor for intrusions on a 24 x 7 x 365 basis?</t>
  </si>
  <si>
    <t>State plans to implement 24 x 7 x 365 intrusion monitoring in your environment(s).</t>
  </si>
  <si>
    <t>Provide a brief summary of this activity.</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</si>
  <si>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</si>
  <si>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24 x 7 x 365 monitoring will be institution/implementation specific.</t>
  </si>
  <si>
    <t>Do you have a documented patch management process?*</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</si>
  <si>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</si>
  <si>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</si>
  <si>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Can your organization comply with institutional policies on privacy and data protection with regard to users of institutional systems, if required?*</t>
  </si>
  <si>
    <t>Summarize why you will not comply with the institution's IT policy with regards to user privacy and data protection.</t>
  </si>
  <si>
    <t>State that you have reviewed the institution's IT policies with regards to user privacy and data protection.</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</si>
  <si>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</si>
  <si>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</si>
  <si>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Is your company subject to the institution's geographic region's laws and regulations?*</t>
  </si>
  <si>
    <t>State the country that governs and regulates your company.</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</si>
  <si>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</si>
  <si>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</si>
  <si>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Can you accommodate encryption requirements using open standards?</t>
  </si>
  <si>
    <t>Do you have a documented systems development life cycle (SDLC)?</t>
  </si>
  <si>
    <t>State any plans to implement an SDLC.</t>
  </si>
  <si>
    <t>Briefly summarize your SDLC or provide a link or attachment.</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</si>
  <si>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</si>
  <si>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</si>
  <si>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Do you perform background screenings or multi-state background checks on all employees prior to their first day of work?</t>
  </si>
  <si>
    <t>State plans to implement background check elements into your hiring process.</t>
  </si>
  <si>
    <t>Summarize your background check practices.</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</si>
  <si>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</si>
  <si>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</si>
  <si>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</si>
  <si>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</si>
  <si>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</si>
  <si>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</si>
  <si>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If a solution provider's practices are not clear, inquire about training requirements for employees, especially the frequency and scope of content.</t>
  </si>
  <si>
    <t>Do you have a documented information security policy?</t>
  </si>
  <si>
    <t>State plans to implement information security policy at your company.</t>
  </si>
  <si>
    <t>Provide a reference to your information security policy or submit documentation with this fully populated HECVAT.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</si>
  <si>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</si>
  <si>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</si>
  <si>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Are information security principles designed into the product lifecycle?</t>
  </si>
  <si>
    <t>State why security principles are not designed into the product lifecycle.</t>
  </si>
  <si>
    <t>Summarize the information security principles designed into the product lifecycle.</t>
  </si>
  <si>
    <t>Will you comply with applicable breach notification laws?</t>
  </si>
  <si>
    <t>Summarize why you will not comple with applicable breach notification laws.</t>
  </si>
  <si>
    <t>State how quickly the institution will be notified of a data breach or security incident.</t>
  </si>
  <si>
    <t>Do you have an information security awareness program?</t>
  </si>
  <si>
    <t>State plans to implement an information security awareness program.</t>
  </si>
  <si>
    <t>Summarize your information security awareness program.</t>
  </si>
  <si>
    <t>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t>
  </si>
  <si>
    <t>Follow-up inquiries for information security awareness programs will be institution/implementation specific.</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</si>
  <si>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</si>
  <si>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</si>
  <si>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</si>
  <si>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</si>
  <si>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</si>
  <si>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</si>
  <si>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Protecting privileged accounts is crucial to maintaining system integrity in any environment. This question is targeting privilege creep and unmanaged privileged acccounts to determine if the solution provider properly manages access control in their application/system environments.</t>
  </si>
  <si>
    <t>Ask the solution provider to summarize their implemented policies and/or procedures.</t>
  </si>
  <si>
    <t>Do you have documented, and currently implemented, internal audit processes and procedures?</t>
  </si>
  <si>
    <t>State plans to document and implement internal audit process and procedure in your environment.</t>
  </si>
  <si>
    <t>Summarize your internal audit processes and procedures.</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</si>
  <si>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</si>
  <si>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Follow-up inquiries for internal audit processes and procedures will be institution/implementation specific.</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</si>
  <si>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</si>
  <si>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</si>
  <si>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</si>
  <si>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This question aims to understand the physical security state of the solution provider's operating environment and whether or not physical assets are appropriately protected.</t>
  </si>
  <si>
    <t>Follow-up inquiries for physical security controls and policies will be institution/implementation specific.</t>
  </si>
  <si>
    <t>Do you have a formal incident response plan?</t>
  </si>
  <si>
    <t>State plans to formalize an incident response plan.</t>
  </si>
  <si>
    <t>Summarize or provide a link to your formal incident response plan.</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</si>
  <si>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</si>
  <si>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</si>
  <si>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Do you either have an internal incident response team or retain an external team?</t>
  </si>
  <si>
    <t>Describe your timeline for implementing such a process for response and reporting.</t>
  </si>
  <si>
    <t>Summarize your incident response and reporting processes.</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</si>
  <si>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</si>
  <si>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Do you have the capability to respond to incidents on a 24 x 7 x 365 basis?</t>
  </si>
  <si>
    <t>State plans for acquiring internal resources or an external team.</t>
  </si>
  <si>
    <t>Summarize your internal approach or reference your third-party contractor.</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</si>
  <si>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</si>
  <si>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</si>
  <si>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Do you carry cyber-risk insurance to protect against unforeseen service outages, data that is lost or stolen, and security incidents?</t>
  </si>
  <si>
    <t>State plans to implement coverage in the future or how you can provide breach/liabilty coverage to the institution without it.</t>
  </si>
  <si>
    <t>Describe the coverage in place for this solution.</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</si>
  <si>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</si>
  <si>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Are your systems and applications scanned with an authenticated user account for vulnerabilities (that are remediated) prior to new releases?*</t>
  </si>
  <si>
    <t>Describe plans to implement application vulnerability scanning (and remediation) prior to release.</t>
  </si>
  <si>
    <t>Provide a brief description.</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</si>
  <si>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</si>
  <si>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</si>
  <si>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Will you provide results of application and system vulnerability scans to the institution?*</t>
  </si>
  <si>
    <t>Describe why security scan results will not be provided to the institution.</t>
  </si>
  <si>
    <t>Provide a reference to security scan documentation.</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</si>
  <si>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</si>
  <si>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</si>
  <si>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Will you allow the institution to perform its own vulnerability testing and/or scanning of your systems and/or application, provided that testing is performed at a mutually agreed upon time and date?*</t>
  </si>
  <si>
    <t>Provide a brief summary for your response.</t>
  </si>
  <si>
    <t>Provide reference to the process or procedure to set up security testing times and scopes.</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</si>
  <si>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</si>
  <si>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Follow-up inquiries for vulnerability scanning and penetration testing will be institution/implementation specific.</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</si>
  <si>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</si>
  <si>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</si>
  <si>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</si>
  <si>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</si>
  <si>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Ask if there has ever been a vulnerability scan. A short lapse in external assessment validity can be understood (if there is a planned assessment), but a significant time lapse or no scan whatsoever is cause for elevated levels of concern.</t>
  </si>
  <si>
    <t>Do you regularly scan for common web application security vulnerabilities (e.g., SQL injection, XSS, XSRF, etc.)?</t>
  </si>
  <si>
    <t>Ensure that all elements of VULN-05 are clearly stated in your response.</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</si>
  <si>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</si>
  <si>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</si>
  <si>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Are your systems and applications regularly scanned externally for vulnerabilities?</t>
  </si>
  <si>
    <t>Describe any plans to implement external vulnerability scanning for your applications.</t>
  </si>
  <si>
    <t>Decribe your external application vulnerability scanning strategy.</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</si>
  <si>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</si>
  <si>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"no," inquire if there has ever been a vulnerability scan. A short lapse in external assessment validity can be understood (if there is a planned assessment), but a significant time lapse or no scan whatsoever is cause for elevated levels of concern.</t>
  </si>
  <si>
    <t>Do your workforce members receive regular training related to the Health Insurance Portability and Accountability Act (HIPAA) Privacy and Security Rules and the HITECH Act?*</t>
  </si>
  <si>
    <t>Case-specific</t>
  </si>
  <si>
    <t>If REQU-05 is no, populate solution provider answer with B6 in Auto Responses tab</t>
  </si>
  <si>
    <t>Refer to HIPAA regulations documentation for supplemental guidance in this section.</t>
  </si>
  <si>
    <t>HIPAA</t>
  </si>
  <si>
    <t>Refer to HIPAA documentation or your institution's Chief HIPAA Security Officer.</t>
  </si>
  <si>
    <t>Have you identified areas of risk?*</t>
  </si>
  <si>
    <t>Have the relevant policies/plans been tested?*</t>
  </si>
  <si>
    <t>Have you entered into a Business Associate Agreements with all subcontractors who may have access to protected health information (PHI)?*</t>
  </si>
  <si>
    <t>Do you monitor or receive information regarding changes in HIPAA regulations?</t>
  </si>
  <si>
    <t>Has your organization designated HIPAA Privacy and Security officers as required by the rules?</t>
  </si>
  <si>
    <t>Do you comply with the requirements of the Health Information Technology for Economic and Clinical Health Act (HITECH)?</t>
  </si>
  <si>
    <t>Have you conducted a risk analysis as required under the HIPAA Security Rule?</t>
  </si>
  <si>
    <t>Have you taken actions to mitigate the identified risks?</t>
  </si>
  <si>
    <t>Does your application require user and system administrator password changes at a frequency no greater than 90 days?</t>
  </si>
  <si>
    <t>Does your application require users to set their own password after an administrator reset or on first use of the account?</t>
  </si>
  <si>
    <t>Does your application lock out an account after a number of failed login attempts?</t>
  </si>
  <si>
    <t>Does your application automatically lock or log-out an account after a period of inactivity?</t>
  </si>
  <si>
    <t>Are passwords visible in plain text, whether when stored or entered, including service level accounts (i.e., database accounts, etc.)?</t>
  </si>
  <si>
    <t>If the application is institution-hosted, can all service level and administrative account passwords be changed by the institution?</t>
  </si>
  <si>
    <t>Does your application provide the ability to define user access levels?</t>
  </si>
  <si>
    <t>Does your application support varying levels of access to administrative tasks defined individually per user?</t>
  </si>
  <si>
    <t>Does your application support varying levels of access to records based on user ID?</t>
  </si>
  <si>
    <t>Is there a limit to the number of groups to which a user can be assigned?</t>
  </si>
  <si>
    <t>Do accounts used for solution provider-supplied remote support abide by the same authentication policies and access logging as the rest of the system?</t>
  </si>
  <si>
    <t>Does the application log record access including specific user, date/time of access, and originating IP or device?</t>
  </si>
  <si>
    <t>Does the application log administrative activity, such as user account access changes and password changes, including specific user, date/time of changes, and originating IP or device?</t>
  </si>
  <si>
    <t>How long does the application keep access/change logs?</t>
  </si>
  <si>
    <t>Can the application logs be archived?</t>
  </si>
  <si>
    <t>Can the application logs be saved externally?</t>
  </si>
  <si>
    <t>Do you have a disaster recovery plan and emergency mode operation plan?</t>
  </si>
  <si>
    <t>Can you provide a HIPAA compliance attestation document?</t>
  </si>
  <si>
    <t>Are you willing to enter into a Business Associate Agreement (BAA)?</t>
  </si>
  <si>
    <t>Do your data backup and retention policies and practices meet HIPAA requirements?</t>
  </si>
  <si>
    <t>Do you have a current, executed within the past year, Attestation of Compliance (AoC) or Report on Compliance (RoC)?*</t>
  </si>
  <si>
    <t>If REQU-06 is no, populate solution provider answer with B7 in Auto Responses tab</t>
  </si>
  <si>
    <t>Refer to PCI DSS Security Standards for supplemental guidance in this section</t>
  </si>
  <si>
    <t>PCI DSS</t>
  </si>
  <si>
    <t>Refer to PCI DSS documentation or your institution's treasurer's office.</t>
  </si>
  <si>
    <t>Is the application listed as an approved Payment Application Data Security Standard (PA-DSS) application?*</t>
  </si>
  <si>
    <t>Does the system or solutions use a third party to collect, store, process, or transmit cardholder (payment/credit/debt card) data?*</t>
  </si>
  <si>
    <t>Do your systems or solutions store, process, or transmit cardholder (payment/credit/debt card) data?</t>
  </si>
  <si>
    <t>Are you compliant with the Payment Card Industry Data Security Standard (PCI DSS)?</t>
  </si>
  <si>
    <t>Are you classified as a service provider?</t>
  </si>
  <si>
    <t>Are you on the list of Visa approved service providers?</t>
  </si>
  <si>
    <t>Are you classified as a merchant? If so, what level (1, 2, 3, 4)?</t>
  </si>
  <si>
    <t>Describe the architecture employed by the system to verify and authorize credit card transactions.</t>
  </si>
  <si>
    <t>What payment processors/gateways does the system support?</t>
  </si>
  <si>
    <t>Can the application be installed in a PCI DSS–compliant manner?</t>
  </si>
  <si>
    <t>Include documentation describing the system's abilities to comply with the PCI DSS and any features or capabilities of the system that must be added or changed in order to operate in compliance with the standards.</t>
  </si>
  <si>
    <t>Do you support role-based access control (RBAC) for system administrators?</t>
  </si>
  <si>
    <t>If REQU-07 is no, populate solution provider answer with B8 in Auto Responses tab</t>
  </si>
  <si>
    <t>Describe any limitations to your roles-based approach.</t>
  </si>
  <si>
    <t>Describe your RBAC.</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</si>
  <si>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</si>
  <si>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Ask the solution provider to summarize the best practices for securing their system(s) administratively without the use of RBAC. Make sure to understand the administrative requirements/overhead introduced in the solution provider's environment.</t>
  </si>
  <si>
    <t>Can your employees access customer systems remotely?</t>
  </si>
  <si>
    <t>Describe the tools and technical controls implemented to secure remote access.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</si>
  <si>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</si>
  <si>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Ask the solution provider to summarize the reasoning behind this business process and request additional documentation that outlines the security controls implemented to safeguard institutional data.</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</si>
  <si>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</si>
  <si>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</si>
  <si>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</si>
  <si>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Many systems can be used a variety of ways. We want these implementation type diagrams so that we can understand the "real" use of the solution.</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</si>
  <si>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</si>
  <si>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Do you require remote management of the system?</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</si>
  <si>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</si>
  <si>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Are your remote actions and changes logged or otherwise visible to the campus? (IF YES to OPAP-06)</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</si>
  <si>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</si>
  <si>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</si>
  <si>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If a weak response is given to this answer, it is appropriate to ask directed answers to get specific information. Ensure that questions are targeted to ensure responses will come from the appropriate party within the solution provider.</t>
  </si>
  <si>
    <t>If you maintain remote access to the system, will you handle data in a FERPA-compliant manner?</t>
  </si>
  <si>
    <t>State plans to handle data in a FERPA-compliant manner.</t>
  </si>
  <si>
    <t>Describe how FERPA compliance is integrated into your process and procedures.</t>
  </si>
  <si>
    <t>This is standard documentation, relevant to institution implementations requiring FERPA compliance.</t>
  </si>
  <si>
    <t>Follow-up inquiries for FERPA compliance details will be institution/implementation specific.</t>
  </si>
  <si>
    <t>Do you support campus status monitoring through SNMPv3 or other means?</t>
  </si>
  <si>
    <t>Describe your plans to support monitoring.</t>
  </si>
  <si>
    <t>Please describe your monitoring support.</t>
  </si>
  <si>
    <t>Standard documentation question. With an on-premise device, the possibility to tie-in with existing monitoring/management systems is beneficial. The solution provider's response should be clear and concise.</t>
  </si>
  <si>
    <t>Follow-up inquiries for monitoring via SNMPv3 will be institution/implementation specific.</t>
  </si>
  <si>
    <t>Describe or provide a reference to any other safeguards used to monitor for malicious activity.</t>
  </si>
  <si>
    <t>Please detail your monitoring strategy</t>
  </si>
  <si>
    <t>This question is primarily focused on system(s) integrity and confidentiality. The solution provider's response should clearly state the system(s) capabilities to properly monitor for (and alert for) malicious activity.</t>
  </si>
  <si>
    <t>Follow-up inquiries for system monitoring will be institution/implementation specific.</t>
  </si>
  <si>
    <t>Describe how long your organization has conducted business in this area.</t>
  </si>
  <si>
    <t>Include the number of years and in what capacity.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</si>
  <si>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</si>
  <si>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</si>
  <si>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Do you have existing higher education customers?</t>
  </si>
  <si>
    <t>State your primary industry.</t>
  </si>
  <si>
    <t>Provide a list of higher education references, with contact information.</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</si>
  <si>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</si>
  <si>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A simple "yes" without any references or supporting information should be questioned. Question the size of institutions that are using the solution and the scope of their implementations.</t>
  </si>
  <si>
    <t>Does your solution process FERPA-related data?</t>
  </si>
  <si>
    <t>Does your solution process GDPR-related or PIPL-related data?</t>
  </si>
  <si>
    <t>To be added in a later version</t>
  </si>
  <si>
    <t>Does your solution process personal data regulated by state law(s) (e.g., CCPA)?</t>
  </si>
  <si>
    <t>Does your solution process user-provided data that may contain regulated information?</t>
  </si>
  <si>
    <t>Web Link to Product/Service Privacy Notice</t>
  </si>
  <si>
    <t>Have you had a personal data breach in the past three years that involved reporting to a governmental agency, notice to individuals (including voluntary notice), or notice to another organization or institution?*</t>
  </si>
  <si>
    <t>Provide documentation about the data breach and the resolution.</t>
  </si>
  <si>
    <t>Use this area to share information about your privacy practices that will assist those who are assessing your company data privacy program.*</t>
  </si>
  <si>
    <t>Share any details that would help data privacy analysts assess your solution.</t>
  </si>
  <si>
    <t>Have you had any data privacy policy or law violations in the past 36 months?</t>
  </si>
  <si>
    <t>Provide documentation about the data breach or privacy incident and the resolution.</t>
  </si>
  <si>
    <t>Do you have a dedicated data privacy staff or office?</t>
  </si>
  <si>
    <t>Describe your Data Privacy Office or plans, including size, talents, resources, etc.</t>
  </si>
  <si>
    <t>If you have completed a SOC 2 audit, does it include the Privacy Trust Service Principle?</t>
  </si>
  <si>
    <t xml:space="preserve">SOC 2 Type 2 audits can be conducted for any or all of five trust principles (confidentiality, integrity, availability, security, and privacy). Answer "yes" if your audit included the privacy principle. </t>
  </si>
  <si>
    <t>Do you conform with a specific industry-standard privacy framework (e.g., NIST Privacy Framework, GDPR, ISO 27701)?</t>
  </si>
  <si>
    <t>Provide any plans to conform.</t>
  </si>
  <si>
    <t>Does your employee onboarding and offboarding policy include training of employees on information security and data privacy?</t>
  </si>
  <si>
    <t>Do you have contractual agreements with third parties that require them to maintain standards and to comply with all regulatory requirements?*</t>
  </si>
  <si>
    <t xml:space="preserve">Do you perform privacy impact assesments of third parties that collect, process, or have access to personal data to ensure they meet industry and regulatory standards and to mitigate harmful, unethical, or discriminatory impacts on data subjects? </t>
  </si>
  <si>
    <t>State your plans to perform data privacy assessments of third parties.</t>
  </si>
  <si>
    <t>Provide a summary of your practices that assures that the third party will be subject to the appropriate standards regarding data privacy.</t>
  </si>
  <si>
    <t>Does your change management process include privacy review and approval?</t>
  </si>
  <si>
    <t xml:space="preserve">Please describe your process for privacy review. </t>
  </si>
  <si>
    <t>Do you have policy and procedure, currently implemented, guiding how privacy risks are mitigated until they can be resolved?</t>
  </si>
  <si>
    <t>Do you collect, process, or store demographic information?*</t>
  </si>
  <si>
    <t xml:space="preserve">Describe which demographic information you handle. </t>
  </si>
  <si>
    <t>Do you capture or create genetic, biometric, or behaviometric information (e.g.,  facial recognition or fingerprints)?*</t>
  </si>
  <si>
    <t xml:space="preserve">Briefly summarize your use of such informatoin and the protection thereof. </t>
  </si>
  <si>
    <t>Do you combine institutional data (including "de-identified," "anonymized," or otherwise masked data) with personal data from any other sources?*</t>
  </si>
  <si>
    <t>Describe the other sources and provide a list of elements, including any keys that connect the datasets.</t>
  </si>
  <si>
    <t>Is institutional data coming into or going out of the United States at any point during collection, processing, storage, or archiving?</t>
  </si>
  <si>
    <t>Describe where and whether you comply with the laws of that jurisdiction.</t>
  </si>
  <si>
    <t>Do you capture device information (e.g., IP address, MAC address)?</t>
  </si>
  <si>
    <t>Does any part of this service/project involve a web/app tracking component (e.g., use of web-tracking pixels, cookies)?</t>
  </si>
  <si>
    <t>Describe the tracking component and what is done with the information.</t>
  </si>
  <si>
    <t>Does your staff (or a third party) have access to institutional data (e.g., financial, PHI, or other sensitive information) through any means?</t>
  </si>
  <si>
    <t>Summarize the access that staff (or third parties) have to institutional data.</t>
  </si>
  <si>
    <t>Will you handle personal data in a manner compliant with all relevant laws, regulations, and applicable institution policies?</t>
  </si>
  <si>
    <t>Please indicate which regulatory requirements apply and how you comply.</t>
  </si>
  <si>
    <t>Do you have a documented privacy management process?</t>
  </si>
  <si>
    <t>Are there plans to implement?</t>
  </si>
  <si>
    <t>Describe privacy management process or provide links or attach documentation.</t>
  </si>
  <si>
    <t>Are privacy principles designed into the product lifecycle (i.e., privacy-by-design)?</t>
  </si>
  <si>
    <t>State why principles are not designed into the product lifecycle.</t>
  </si>
  <si>
    <t>Summarize the privacy principles designed into the product lifecycle.</t>
  </si>
  <si>
    <t>Provide reason for not complying.</t>
  </si>
  <si>
    <t>State how quickly the institution will be notified.</t>
  </si>
  <si>
    <t>Will you comply with the institution's policies regarding user privacy and data protection?</t>
  </si>
  <si>
    <t>Is your company subject to the laws and regulations of the institution's geographic region?</t>
  </si>
  <si>
    <t>Do you have a privacy awareness/training program?*</t>
  </si>
  <si>
    <t>Describe plans to include data privacy training.</t>
  </si>
  <si>
    <t>Is privacy awareness training mandatory for all employees?</t>
  </si>
  <si>
    <t>Describe plans to require.</t>
  </si>
  <si>
    <t>Summarize your privacy awareness training content and state how frequently employees are required to undergo privacy awareness training</t>
  </si>
  <si>
    <t>Is AI privacy and ethics awareness/training required for all employees who work with AI?</t>
  </si>
  <si>
    <t>Describe plans to include AI training.</t>
  </si>
  <si>
    <t>Do you have any decision-making processes that are completely automated (i.e., there is no human involvement)?</t>
  </si>
  <si>
    <t>Provide list of all fully automated decision-making processes.</t>
  </si>
  <si>
    <t>Do you have a documented process for managing automated processing, including validations, monitoring, and data subject requests?</t>
  </si>
  <si>
    <t>Provide documentation describing management processes.</t>
  </si>
  <si>
    <t>Do you have a documented policy for sharing information with law enforcement?</t>
  </si>
  <si>
    <t>Provide a high-level overview of the policy or plans to implement a policy.</t>
  </si>
  <si>
    <t>Do you share any institutional data with law enforcement without a valid warrant?*</t>
  </si>
  <si>
    <t xml:space="preserve">Describe the circumstances in which you share with law enforcement. </t>
  </si>
  <si>
    <t>Does your incident response team include a privacy analyst/officer?</t>
  </si>
  <si>
    <t>Will data be collected from or processed in or stored in the European Economic Area (EEA)?</t>
  </si>
  <si>
    <t>Describe where and what activities will take place in the EEA.</t>
  </si>
  <si>
    <t>Do you have a data protection officer (DPO)?</t>
  </si>
  <si>
    <t>Provide the name and contact information for the DPO.</t>
  </si>
  <si>
    <t>Will you sign appropriate GDPR Standard Contractual Clauses (SCCs) with the institution?</t>
  </si>
  <si>
    <t>Explain why.</t>
  </si>
  <si>
    <t>Will data be collected from or processed in or stored in China?</t>
  </si>
  <si>
    <t>Describe where and what activities will take place in China.</t>
  </si>
  <si>
    <t>Do you comply with PIPL security, privacy, and data localization requirements?</t>
  </si>
  <si>
    <t>Have you performed a Data Privacy Impact Assesssment for the solution/project?</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</si>
  <si>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</si>
  <si>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</si>
  <si>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collect personal information only for the purpose(s) identified in the agreement with an institution or, if there is none, the purpose(s) identified in the privacy notice?</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</si>
  <si>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</si>
  <si>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</si>
  <si>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provide individuals with access to their personal information for review and update (i.e., data subject rights)?</t>
  </si>
  <si>
    <t>Do you disclose personal information to third parties only for the purpose(s) identified in the privacy notice or with the implicit or explicit consent of the individual?</t>
  </si>
  <si>
    <t>Do you protect personal information against unauthorized access (both physical and logical)?</t>
  </si>
  <si>
    <t>Do you maintain accurate, complete, and relevant personal information for the purposes identified in the privacy notice?</t>
  </si>
  <si>
    <t>Do you have procedures to address privacy-related noncompliance complaints and disputes?</t>
  </si>
  <si>
    <t>Do you "anonymize," "de-identify," or otherwise mask personal data?</t>
  </si>
  <si>
    <t xml:space="preserve">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 </t>
  </si>
  <si>
    <t>Do you certify stop-processing requests, including any data that is processed by a third party on your behalf?</t>
  </si>
  <si>
    <t>Do you have a process to review code for ethical considerations?</t>
  </si>
  <si>
    <t>Does your service use AI for the processing of institutional data?</t>
  </si>
  <si>
    <t>If REQU-04 is no, populate solution provider answer with B5 in Auto Responses tab</t>
  </si>
  <si>
    <t>Is any institutional data retained in the AI processing?*</t>
  </si>
  <si>
    <t>Do you have agreements in place with third parties or subprocessors regarding the protection of customer data and use of AI?*</t>
  </si>
  <si>
    <t>Will institutional data be processed through a third party or subprocessor that also uses AI?</t>
  </si>
  <si>
    <t>Is AI processing limited to fully licensed commercial enterprise AI services?</t>
  </si>
  <si>
    <t>Will institutional data be used or processed by any shared AI services?</t>
  </si>
  <si>
    <t>Do you have safeguards in place to protect institutional data and data privacy from unintended AI queries or processing?</t>
  </si>
  <si>
    <t>Do you provide choice to the user to opt out of AI use?</t>
  </si>
  <si>
    <t>Does your solution leverage machine learning (ML) or do you plan to do so in the next 12 months?</t>
  </si>
  <si>
    <t>Trigger for ML Questions</t>
  </si>
  <si>
    <t>Does your solution leverage a large language model (LLM) or do you plan to do so in the next 12 months?</t>
  </si>
  <si>
    <t>Trigger for LLM Questions</t>
  </si>
  <si>
    <t>Does your solution have an AI risk model when developing or implementing your solution's AI model?*</t>
  </si>
  <si>
    <t>Examples include AI RMF, OWASP Top 10, RAFT, MITRE ATLAS.</t>
  </si>
  <si>
    <t>Can your solution's AI features be disabled by tenant and/or user?*</t>
  </si>
  <si>
    <t>Looking for granular access for and ability to disable AI-related features.</t>
  </si>
  <si>
    <t>Have your staff completed responsible AI training?*</t>
  </si>
  <si>
    <t>Provide the responsible AI training provided to your staff and its frequency.</t>
  </si>
  <si>
    <t>Please describe the capabilities of your solution's AI features.</t>
  </si>
  <si>
    <t>Looking for the capabilities, use-case, goals, and benefits of the AI model or feature(s).</t>
  </si>
  <si>
    <t>Does your solution support business rules to protect sensitive data from being ingested by the AI model?</t>
  </si>
  <si>
    <t>Looking for business rules, model assertions, or prediction limiters to mitigate exposure of senstive data through model inputs.</t>
  </si>
  <si>
    <t>Are your AI developer's policies, processes, procedures, and practices across the organization related to the mapping, measuring, and managing of AI risks conspicuously posted, unambiguous, and implemented effectively?*</t>
  </si>
  <si>
    <t>Looking for responsible AI development policies and practices.</t>
  </si>
  <si>
    <t>Have you identified and measured AI risks?*</t>
  </si>
  <si>
    <t>Looking for documentation and policies around measuring AI risk.</t>
  </si>
  <si>
    <t>In the event of an incident, can your solution's AI features be disabled in a timely manner?*</t>
  </si>
  <si>
    <t>Looking for incident response procedure for shutting down and re-enabling model features due to a security event. Please provide the amount of time it would take to disable your solution's AI feature(s).</t>
  </si>
  <si>
    <t>If disabled because of an incident, can your solution's AI features be re-enabled in a timely manner?*</t>
  </si>
  <si>
    <t>Looking for incident response procedure for shutting down and re-enabling model features due to a security event. Please provide the amount of time it would take to renable your solution's AI feature(s).</t>
  </si>
  <si>
    <t>Do you have documented technical and procedural processes to address potential negative impacts of AI as described by the AI Risk Management Framework (RMF)?</t>
  </si>
  <si>
    <t>Looking for harm reduction as part of responsible AI development per NIST AI RMF, page 25.</t>
  </si>
  <si>
    <t>If sensitive data is introduced to your solution's AI model, can the data be removed from the AI model by request?*</t>
  </si>
  <si>
    <t>Looking for the ability to scrub sensitive insitutional data from your solution's AI model.</t>
  </si>
  <si>
    <t>Is user input data used to influence your solution's AI model?*</t>
  </si>
  <si>
    <t>Looking for protection of organizational data entered as inputs in a solution's AI feature(s).</t>
  </si>
  <si>
    <t>Do you provide logging for your solution's AI feature(s) that includes user, date, and action taken?*</t>
  </si>
  <si>
    <t>Looking for the ability to audit AI feature(s) for a regulated data audit or incident response.</t>
  </si>
  <si>
    <t>Please describe how you validate user inputs.</t>
  </si>
  <si>
    <t>Looking for how the solution is checked for input anomalies, patterns, and malicious input rejection.</t>
  </si>
  <si>
    <t>Do you plan for and mitigate supply-chain risk related to your AI features?</t>
  </si>
  <si>
    <t>Looking for SAST (Static Application Security Testing) and SBOM (Software Bill of Materials) attestations.</t>
  </si>
  <si>
    <t>Do you separate ML training data from your ML solution data?*</t>
  </si>
  <si>
    <t>If REQU-04 is no, populate solution provider answer with B5 in Auto Responses tab; If AIQU-01 is no, populate with B9</t>
  </si>
  <si>
    <t>Looking for protection of training data.</t>
  </si>
  <si>
    <t>Do you authenticate and verify your ML model's feedback?*</t>
  </si>
  <si>
    <t>Looking for authentication and verification of feedback of the ML model to address the risk of model skewing.</t>
  </si>
  <si>
    <t>Is your ML training data vetted, validated, and verified before training the solution's AI model?</t>
  </si>
  <si>
    <t>Looking for policies/procedures about validating and verifying any data used to train the model through validation checks and employing multiple data labelers to validate the accuracy of the data labeling.</t>
  </si>
  <si>
    <t>Is your ML training data monitored and audited?</t>
  </si>
  <si>
    <t>Looking for how you reduce the risk of compromising training data.</t>
  </si>
  <si>
    <t>Have you limited access to your ML training data to only staff with an explicit business need?</t>
  </si>
  <si>
    <t>Looking for limited access to training data.</t>
  </si>
  <si>
    <t>Have you implemented adversarial training or other model defense mechanisms to protect your ML-related features?</t>
  </si>
  <si>
    <t>Looking for adversarial training or models that incorporate other defense mechanisms.</t>
  </si>
  <si>
    <t>Do you make your ML model transparent through documentation and log inputs and outputs?</t>
  </si>
  <si>
    <t>Looking for model transparency, logging of inputs and outputs, explainations for the model's predictions, and allowing the users to inspect the model's internal representations.</t>
  </si>
  <si>
    <t>Do you watermark your ML training data?</t>
  </si>
  <si>
    <t>Looking for watermarking of training data to aid in your incident response.</t>
  </si>
  <si>
    <t>Do you limit your solution's LLM privileges by default?*</t>
  </si>
  <si>
    <t>Looking for the LLM tool's privileges and permissions with consideration of the principle of least privilege.</t>
  </si>
  <si>
    <t>Is your LLM training data vetted, validated, and verified before training the solution's AI model?*</t>
  </si>
  <si>
    <t>If REQU-04 is no, populate solution provider answer with B5 in Auto Responses tab; If AIQU-02 is no, populate with B10</t>
  </si>
  <si>
    <t>Looking for policies/procedures for validating and verifying any data used to train the model through validation checks and employing multiple data labelers to validate the accuracy of the data labeling.</t>
  </si>
  <si>
    <t>Do any actions taken by your solution's LLM features or plugins require human intervention?*</t>
  </si>
  <si>
    <t xml:space="preserve">Looking for human intervention prior to LLM feature actions to mitigate permissions issues and unauthorized actions. </t>
  </si>
  <si>
    <t>Do you limit multiple LLM model plugins being called as part of a single input?*</t>
  </si>
  <si>
    <t>If REQU-04 is no, populate solution provider answer with B5 in Auto Responses tab; If AIQU-02 is no, populate with B9</t>
  </si>
  <si>
    <t>Looking for a limitation of plugins called per request to help limit data leakage and privilege escalation.</t>
  </si>
  <si>
    <t>Do you limit your solution's LLM resource use per request, per step, and per action?</t>
  </si>
  <si>
    <t>Looking for resource use limits to mitigate denial of service (DoS) attacks.</t>
  </si>
  <si>
    <t>Do you leverage LLM model tuning or other model validation mechanisms?</t>
  </si>
  <si>
    <t>Looking for fact-checking and accuracy tuning of the LLM outputs.</t>
  </si>
  <si>
    <t>AILM-07</t>
  </si>
  <si>
    <t>Do you perform taint tracing or tracking on all plugin content related to the LLM?</t>
  </si>
  <si>
    <t>Looking for taint tracing or tracking of LLM plugins to mitigate malicious inputs tuning and prompt engineering.</t>
  </si>
  <si>
    <t xml:space="preserve">This worksheet contains Auto-Responses that auto-populate the other worksheets and the context for when they are used. </t>
  </si>
  <si>
    <t>Question Auto-Response</t>
  </si>
  <si>
    <t>Context</t>
  </si>
  <si>
    <t>INSTRUCTIONS FOR ANALYSTS</t>
  </si>
  <si>
    <t>INSTRUCTIONS FOR HIGH-RISK SCORECARD</t>
  </si>
  <si>
    <t>DROPDOWN OPTIONS</t>
  </si>
  <si>
    <t>SECURITY FRAMEWORK OPTIONS</t>
  </si>
  <si>
    <t>QUESTION CATEGORY NAMES/TITLES</t>
  </si>
  <si>
    <t xml:space="preserve">Based on the response to REQU-01 on the "START HERE" tab, this question does not apply to this product or service. </t>
  </si>
  <si>
    <t>Does not offer a product or platform</t>
  </si>
  <si>
    <t>1. Complete the "Start Here" tab and review the "Required Questions" guidance to find the other sections are required for your product or service.</t>
  </si>
  <si>
    <t>1. Upon initial review, you can check the "Non-Negotiable" box by any question to compile a report of questions that may prohibit a full review.</t>
  </si>
  <si>
    <t xml:space="preserve">1. The scorecard below reflects those questions marked as "Critical Importance" or those where the "Non-Negotiable" box was checked. </t>
  </si>
  <si>
    <t>CIS Critical Security Controls v6.1</t>
  </si>
  <si>
    <t>Code</t>
  </si>
  <si>
    <t>Full Name</t>
  </si>
  <si>
    <t># of Questions</t>
  </si>
  <si>
    <t>Based on the response to REQU-02 on the "START HERE" tab, this question does not apply to this product or service.</t>
  </si>
  <si>
    <t>No interface for accessibility review</t>
  </si>
  <si>
    <t>2. Complete the "Organization" tab and the applicable questions in each of the next 5 tabs (Product through Privacy) that apply, based on your answers to the "Required Questions."</t>
  </si>
  <si>
    <t>2. When evaluating an answer, a default importance level has been set. You can use the "Importance Override" dropdown to override the default and adjust the value of the question.</t>
  </si>
  <si>
    <t xml:space="preserve">2. Use these condensed, aggregated views to review those questions that pose the highest risk. </t>
  </si>
  <si>
    <t>GNRL</t>
  </si>
  <si>
    <t xml:space="preserve"> General Information</t>
  </si>
  <si>
    <t>Based on the response to REQU-03 on the "START HERE" tab, this question does not apply to this product or service.</t>
  </si>
  <si>
    <t>Not a consultant</t>
  </si>
  <si>
    <t xml:space="preserve">3. Guidance in column E may change based on your answers to prompt details in "Additional Information." If leaving an answer blank, you must also state why in "Additional Information". </t>
  </si>
  <si>
    <t>3. For questions that are qualitative or for which you disagree with the preferred response, make a selection in the "Compliant Override" dropdown to adjust the question's impact on the score.</t>
  </si>
  <si>
    <t>3. Changes cannot be made in this sheet. Please make changes in the appropriate "Evaluation" tab.</t>
  </si>
  <si>
    <t>ISO 27002:2013</t>
  </si>
  <si>
    <t>COMP</t>
  </si>
  <si>
    <t xml:space="preserve"> Company Information</t>
  </si>
  <si>
    <t>Based on the response to REQU-04 on the "START HERE" tab, this question does not apply to this product or service.</t>
  </si>
  <si>
    <t>No AI features</t>
  </si>
  <si>
    <t>4. DO NOT complete any fields in the "Analyst Report" sections or the "Analyst Notes" column.</t>
  </si>
  <si>
    <t xml:space="preserve">4. Each worksheet shows a report for that section. See the "Analyst Report" sheet for a full report of all sections. </t>
  </si>
  <si>
    <t>NIST Cybersecurity Framework</t>
  </si>
  <si>
    <t>REQU</t>
  </si>
  <si>
    <t xml:space="preserve"> Required Questions</t>
  </si>
  <si>
    <t>Based on the response to REQU-05 on the "START HERE" tab, this question does not apply to this product or service.</t>
  </si>
  <si>
    <t>No HIPAA covered PHI</t>
  </si>
  <si>
    <t>5. Return the completed file to institutions.</t>
  </si>
  <si>
    <t xml:space="preserve">5. If you are evaluating a question that appears in an earlier section, the Importance and Compliant Override cannot be changed but additional notes can be added. </t>
  </si>
  <si>
    <t>Mark as Compliant</t>
  </si>
  <si>
    <t>NIST SP 800-171r1</t>
  </si>
  <si>
    <t>DOCU</t>
  </si>
  <si>
    <t xml:space="preserve"> Documentation</t>
  </si>
  <si>
    <t>Based on the response to REQU-06 on the "START HERE" tab, this question does not apply to this product or service.</t>
  </si>
  <si>
    <t>No PCI DSS</t>
  </si>
  <si>
    <t>* Denotes critical questions. Critical questions are those deemed most important to institutions by higher education volunteers.</t>
  </si>
  <si>
    <t>For full instructions, please visit EDUCAUSE.edu/HECVAT</t>
  </si>
  <si>
    <t>Mark as Non-Compliant</t>
  </si>
  <si>
    <t>NIST SP 800-53r4</t>
  </si>
  <si>
    <t>ITAC</t>
  </si>
  <si>
    <t xml:space="preserve"> IT Accessibility</t>
  </si>
  <si>
    <t>Based on the response to REQU-07 on the "START HERE" tab, this question does not apply to this product or service.</t>
  </si>
  <si>
    <t>Not on-prem</t>
  </si>
  <si>
    <t>For full instructions, please visit educause.edu/HECVAT</t>
  </si>
  <si>
    <t>THRD</t>
  </si>
  <si>
    <t xml:space="preserve"> Assessment of Third Parties</t>
  </si>
  <si>
    <t>Based on the response to AIQU-01 on the "START HERE" tab, this question does not apply to this product or service.</t>
  </si>
  <si>
    <t>Does not leverage machine learning</t>
  </si>
  <si>
    <t>CONS</t>
  </si>
  <si>
    <t xml:space="preserve"> Consulting Services</t>
  </si>
  <si>
    <t>Based on the response to AIQU-02 on the "START HERE" tab, this question does not apply to this product or service.</t>
  </si>
  <si>
    <t>Does not leverage a large language model</t>
  </si>
  <si>
    <t>APPL</t>
  </si>
  <si>
    <t xml:space="preserve"> Application/Service Security</t>
  </si>
  <si>
    <t>DO complete the Product and Infrastructure worksheets.</t>
  </si>
  <si>
    <t>Yes to REQU-01</t>
  </si>
  <si>
    <t>AAAI</t>
  </si>
  <si>
    <t xml:space="preserve"> Authentication, Authorization, and Account Management</t>
  </si>
  <si>
    <t>DO NOT complete the Product and Infrastructure worksheets.</t>
  </si>
  <si>
    <t>NO to REQU-01</t>
  </si>
  <si>
    <t>CHNG</t>
  </si>
  <si>
    <t xml:space="preserve"> Change Management</t>
  </si>
  <si>
    <t>Yes to REQU-02</t>
  </si>
  <si>
    <t>Does Not Apply/Do Not Score</t>
  </si>
  <si>
    <t>DATA</t>
  </si>
  <si>
    <t xml:space="preserve"> Data</t>
  </si>
  <si>
    <t>NO to REQU-02</t>
  </si>
  <si>
    <t>DCTR</t>
  </si>
  <si>
    <t xml:space="preserve"> Datacenter</t>
  </si>
  <si>
    <t>DO complete the Consulting section in the Case-Specific worksheet.</t>
  </si>
  <si>
    <t>YES to REQU-03</t>
  </si>
  <si>
    <t>FIDP</t>
  </si>
  <si>
    <t xml:space="preserve"> Firewalls, IDS, IPS, and Networking</t>
  </si>
  <si>
    <t>DO NOT complete the Consulting section in the Case-Specific worksheet.</t>
  </si>
  <si>
    <t>NO to REQU-03</t>
  </si>
  <si>
    <t>Self-Managed</t>
  </si>
  <si>
    <t>PPPR</t>
  </si>
  <si>
    <t xml:space="preserve"> Policies, Processes, and Procedures</t>
  </si>
  <si>
    <t>DO complete the Artificial Intelligence (AI) worksheet.</t>
  </si>
  <si>
    <t>YES to REQU-04</t>
  </si>
  <si>
    <t>Physical Co-Location</t>
  </si>
  <si>
    <t>HFIH</t>
  </si>
  <si>
    <t xml:space="preserve"> Incident Handling</t>
  </si>
  <si>
    <t>DO NOT complete the Artificial Intelligence (AI) worksheet.</t>
  </si>
  <si>
    <t>NO to REQU-04</t>
  </si>
  <si>
    <t>Virtual Co-Location</t>
  </si>
  <si>
    <t>VULN</t>
  </si>
  <si>
    <t xml:space="preserve"> Vulnerability Management</t>
  </si>
  <si>
    <t>DO complete the HIPAA section in the Case-Specific worksheet.</t>
  </si>
  <si>
    <t>YES to REQU-05</t>
  </si>
  <si>
    <t>AWS</t>
  </si>
  <si>
    <t>HIPA</t>
  </si>
  <si>
    <t xml:space="preserve">HIPAA Compliance </t>
  </si>
  <si>
    <t>DO NOT complete the HIPAA section in the Case-Specific worksheet.</t>
  </si>
  <si>
    <t>NO to REQU-05</t>
  </si>
  <si>
    <t>Azure</t>
  </si>
  <si>
    <t>PCID</t>
  </si>
  <si>
    <t xml:space="preserve"> Payment Card Industry Data Security Standard (PCI DSS)</t>
  </si>
  <si>
    <t>DO complete the PCI-DSS section in the Case-Specific worksheet.</t>
  </si>
  <si>
    <t>YES to REQU-06</t>
  </si>
  <si>
    <t>GCP</t>
  </si>
  <si>
    <t>OPEM</t>
  </si>
  <si>
    <t xml:space="preserve"> On-Premises Data Solutions</t>
  </si>
  <si>
    <t>DO NOT complete the PCI-DSS section in the Case-Specific worksheet.</t>
  </si>
  <si>
    <t>NO to REQU-06</t>
  </si>
  <si>
    <t>PRGN</t>
  </si>
  <si>
    <t xml:space="preserve"> General Privacy</t>
  </si>
  <si>
    <t>DO complete the On-Premises Data Solutions section in the Case-Specific worksheet.</t>
  </si>
  <si>
    <t>YES to REQU-07</t>
  </si>
  <si>
    <t>PCOM</t>
  </si>
  <si>
    <t xml:space="preserve"> Privacy-Specific Company Details</t>
  </si>
  <si>
    <t>DO NOT complete the On-Premises Data Solutions section in the Case-Specific worksheet.</t>
  </si>
  <si>
    <t>NO to REQU-07</t>
  </si>
  <si>
    <t>PDOC</t>
  </si>
  <si>
    <t xml:space="preserve"> Privacy-Specific Documentation</t>
  </si>
  <si>
    <t>Based on the response to DCTR-01, this question does not apply to this product or service.</t>
  </si>
  <si>
    <t>Hosting option selection makes some questions N/A</t>
  </si>
  <si>
    <t>PTHP</t>
  </si>
  <si>
    <t xml:space="preserve"> Privacy of Third Parties</t>
  </si>
  <si>
    <t>Based on the response to AIPL-03, this question does not apply to this product or service.</t>
  </si>
  <si>
    <t>PCHG</t>
  </si>
  <si>
    <t xml:space="preserve"> Privacy Change Management</t>
  </si>
  <si>
    <t>Based on the response to AAAI-01, this question does not apply to this product or service.</t>
  </si>
  <si>
    <t>PDAT</t>
  </si>
  <si>
    <t xml:space="preserve"> Privacy of Sensitive Data</t>
  </si>
  <si>
    <t>PRPO</t>
  </si>
  <si>
    <t xml:space="preserve"> Privacy Policies and Procedures</t>
  </si>
  <si>
    <t>INTL</t>
  </si>
  <si>
    <t xml:space="preserve"> International Privacy</t>
  </si>
  <si>
    <t>DRPV</t>
  </si>
  <si>
    <t xml:space="preserve"> Data Privacy</t>
  </si>
  <si>
    <t>DPAI</t>
  </si>
  <si>
    <t xml:space="preserve"> Privacy and AI</t>
  </si>
  <si>
    <t>AIQU</t>
  </si>
  <si>
    <t xml:space="preserve"> AI Qualifying Questions</t>
  </si>
  <si>
    <t>AIGN</t>
  </si>
  <si>
    <t xml:space="preserve"> General AI Questions</t>
  </si>
  <si>
    <t>AIPL</t>
  </si>
  <si>
    <t xml:space="preserve"> AI Policy</t>
  </si>
  <si>
    <t>Version 4.0</t>
  </si>
  <si>
    <t>AISC</t>
  </si>
  <si>
    <t xml:space="preserve"> AI Data Security</t>
  </si>
  <si>
    <t>AIML</t>
  </si>
  <si>
    <t xml:space="preserve"> AI Machine Learning</t>
  </si>
  <si>
    <t>AILM</t>
  </si>
  <si>
    <t xml:space="preserve"> AI Large Language Model (LLM)</t>
  </si>
  <si>
    <t xml:space="preserve">This worksheet is auto-populated with data taken from previous worksheets. </t>
  </si>
  <si>
    <t>ID Code</t>
  </si>
  <si>
    <t>Vendor Response</t>
  </si>
  <si>
    <t>Compliant Override</t>
  </si>
  <si>
    <t>Importance Override</t>
  </si>
  <si>
    <t>Default Value</t>
  </si>
  <si>
    <t>Compliance Eval</t>
  </si>
  <si>
    <t>Non-negotiable Indicator</t>
  </si>
  <si>
    <t>Critical Indicator</t>
  </si>
  <si>
    <t>Potential Score</t>
  </si>
  <si>
    <t>Actual Score</t>
  </si>
  <si>
    <t>Non-Negotiable Count</t>
  </si>
  <si>
    <t>Non-Negotiable Total</t>
  </si>
  <si>
    <t>Non-Negotiable Location</t>
  </si>
  <si>
    <t>Critical Count</t>
  </si>
  <si>
    <t>Critical Total</t>
  </si>
  <si>
    <t>Critical Location</t>
  </si>
  <si>
    <t xml:space="preserve">End of workbook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</si>
</sst>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37" x14ac:knownFonts="1">
    <font>
      <sz val="12"/>
      <color indexed="8"/>
      <name val="Verdana"/>
    </font>
    <font>
      <sz val="12"/>
      <color theme="0"/>
      <name val="Verdana"/>
      <family val="2"/>
    </font>
    <font>
      <b/>
      <sz val="20"/>
      <color theme="0"/>
      <name val="Verdana"/>
      <family val="2"/>
    </font>
    <font>
      <sz val="11"/>
      <color indexed="8"/>
      <name val="Verdana"/>
      <family val="2"/>
    </font>
    <font>
      <b/>
      <sz val="12"/>
      <color theme="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1"/>
      <color rgb="FFFF0000"/>
      <name val="Verdana"/>
      <family val="2"/>
    </font>
    <font>
      <sz val="12"/>
      <color indexed="8"/>
      <name val="Verdana"/>
      <family val="2"/>
    </font>
    <font>
      <u/>
      <sz val="12"/>
      <color theme="10"/>
      <name val="Verdana"/>
      <family val="2"/>
    </font>
    <font>
      <sz val="11"/>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b/>
      <sz val="11"/>
      <color indexed="8"/>
      <name val="Arial"/>
      <family val="2"/>
    </font>
    <font>
      <sz val="11"/>
      <color rgb="FFBF0000"/>
      <name val="Verdana"/>
      <family val="2"/>
    </font>
    <font>
      <b/>
      <sz val="14"/>
      <name val="Verdana"/>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sz val="12"/>
      <color theme="1"/>
      <name val="Arial"/>
      <family val="2"/>
    </font>
    <font>
      <sz val="10"/>
      <color rgb="FF000000"/>
      <name val="Arial"/>
      <family val="2"/>
    </font>
  </fonts>
  <fills count="20">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00636C"/>
        <bgColor indexed="64"/>
      </patternFill>
    </fill>
    <fill>
      <patternFill patternType="solid">
        <fgColor rgb="FFE0B233"/>
        <bgColor theme="4"/>
      </patternFill>
    </fill>
    <fill>
      <patternFill patternType="solid">
        <fgColor rgb="FFFDEEC5"/>
        <bgColor indexed="64"/>
      </patternFill>
    </fill>
    <fill>
      <patternFill patternType="solid">
        <fgColor rgb="FFFBE4D5"/>
        <bgColor rgb="FFFBE4D5"/>
      </patternFill>
    </fill>
  </fills>
  <borders count="3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style="thin">
        <color auto="1"/>
      </right>
      <top/>
      <bottom/>
      <diagonal/>
    </border>
    <border>
      <left style="medium">
        <color indexed="64"/>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s>
  <cellStyleXfs count="5">
    <xf numFmtId="0" fontId="0" fillId="0" borderId="0">
      <alignment vertical="top" wrapText="1"/>
    </xf>
    <xf numFmtId="0" fontId="5" fillId="0" borderId="0"/>
    <xf numFmtId="0" fontId="21" fillId="0" borderId="0">
      <alignment vertical="top" wrapText="1"/>
    </xf>
    <xf numFmtId="0" fontId="20" fillId="0" borderId="0">
      <alignment vertical="top" wrapText="1"/>
    </xf>
    <xf numFmtId="0" fontId="35" fillId="0" borderId="0"/>
  </cellStyleXfs>
  <cellXfs count="148">
    <xf numFmtId="0" fontId="0" fillId="0" borderId="0" xfId="0">
      <alignment vertical="top" wrapText="1"/>
    </xf>
    <xf numFmtId="0" fontId="3" fillId="0" borderId="0" xfId="0" applyFont="1" applyAlignment="1"/>
    <xf numFmtId="0" fontId="6" fillId="0" borderId="4" xfId="1" applyFont="1" applyBorder="1" applyAlignment="1">
      <alignment vertical="top" wrapText="1"/>
    </xf>
    <xf numFmtId="0" fontId="6" fillId="5" borderId="4" xfId="1" applyFont="1" applyFill="1" applyBorder="1" applyAlignment="1">
      <alignment vertical="top" wrapText="1"/>
    </xf>
    <xf numFmtId="0" fontId="6" fillId="6" borderId="4" xfId="1" applyFont="1" applyFill="1" applyBorder="1" applyAlignment="1">
      <alignment vertical="top" wrapText="1"/>
    </xf>
    <xf numFmtId="0" fontId="6" fillId="7" borderId="4" xfId="1" applyFont="1" applyFill="1" applyBorder="1" applyAlignment="1">
      <alignment vertical="top" wrapText="1"/>
    </xf>
    <xf numFmtId="0" fontId="6" fillId="8" borderId="4" xfId="1" applyFont="1" applyFill="1" applyBorder="1" applyAlignment="1">
      <alignment vertical="top" wrapText="1"/>
    </xf>
    <xf numFmtId="0" fontId="6" fillId="9" borderId="4" xfId="1" applyFont="1" applyFill="1" applyBorder="1" applyAlignment="1">
      <alignment vertical="top" wrapText="1"/>
    </xf>
    <xf numFmtId="0" fontId="5" fillId="0" borderId="0" xfId="1" applyAlignment="1">
      <alignment vertical="top" wrapText="1"/>
    </xf>
    <xf numFmtId="0" fontId="8" fillId="0" borderId="0" xfId="1" applyFont="1" applyAlignment="1">
      <alignment vertical="top" wrapText="1"/>
    </xf>
    <xf numFmtId="0" fontId="7" fillId="0" borderId="0" xfId="1" applyFont="1" applyAlignment="1">
      <alignment vertical="top" wrapText="1"/>
    </xf>
    <xf numFmtId="0" fontId="5" fillId="0" borderId="0" xfId="1"/>
    <xf numFmtId="0" fontId="9" fillId="0" borderId="0" xfId="1" applyFont="1"/>
    <xf numFmtId="0" fontId="10" fillId="0" borderId="0" xfId="1" applyFont="1"/>
    <xf numFmtId="0" fontId="3" fillId="0" borderId="0" xfId="0" applyFont="1" applyAlignment="1">
      <alignment horizontal="center" vertical="center"/>
    </xf>
    <xf numFmtId="0" fontId="3" fillId="0" borderId="0" xfId="0" applyFont="1" applyAlignment="1">
      <alignment wrapText="1"/>
    </xf>
    <xf numFmtId="0" fontId="12" fillId="0" borderId="0" xfId="0" applyFont="1" applyAlignment="1">
      <alignment wrapText="1"/>
    </xf>
    <xf numFmtId="0" fontId="16" fillId="3" borderId="6" xfId="0" applyFont="1" applyFill="1" applyBorder="1" applyAlignment="1">
      <alignment vertical="center"/>
    </xf>
    <xf numFmtId="0" fontId="16" fillId="3" borderId="3" xfId="0" applyFont="1" applyFill="1" applyBorder="1" applyAlignment="1">
      <alignment vertical="center"/>
    </xf>
    <xf numFmtId="0" fontId="16" fillId="3" borderId="6" xfId="0" applyFont="1" applyFill="1" applyBorder="1" applyAlignment="1">
      <alignment horizontal="center" vertical="center" wrapText="1"/>
    </xf>
    <xf numFmtId="1" fontId="16" fillId="3" borderId="6" xfId="0" applyNumberFormat="1" applyFont="1" applyFill="1" applyBorder="1" applyAlignment="1">
      <alignment horizontal="left" vertical="center" wrapText="1"/>
    </xf>
    <xf numFmtId="1" fontId="17" fillId="3" borderId="6" xfId="0" applyNumberFormat="1" applyFont="1" applyFill="1" applyBorder="1" applyAlignment="1">
      <alignment horizontal="left" vertical="center" wrapText="1"/>
    </xf>
    <xf numFmtId="0" fontId="11" fillId="4" borderId="0" xfId="0" applyFont="1" applyFill="1" applyAlignment="1">
      <alignment vertical="center"/>
    </xf>
    <xf numFmtId="1" fontId="17" fillId="3" borderId="3" xfId="0" applyNumberFormat="1" applyFont="1" applyFill="1" applyBorder="1" applyAlignment="1">
      <alignment horizontal="left" vertical="center" wrapText="1"/>
    </xf>
    <xf numFmtId="0" fontId="13" fillId="2" borderId="7" xfId="0" applyFont="1" applyFill="1" applyBorder="1" applyAlignment="1">
      <alignment horizontal="left" vertical="center" wrapText="1"/>
    </xf>
    <xf numFmtId="0" fontId="3" fillId="2" borderId="3" xfId="0" applyFont="1" applyFill="1" applyBorder="1" applyAlignment="1">
      <alignment vertical="center" wrapText="1"/>
    </xf>
    <xf numFmtId="0" fontId="18" fillId="0" borderId="2" xfId="0" applyFont="1" applyBorder="1" applyAlignment="1">
      <alignment vertical="center"/>
    </xf>
    <xf numFmtId="0" fontId="13" fillId="2" borderId="3" xfId="0" applyFont="1" applyFill="1" applyBorder="1" applyAlignment="1">
      <alignment horizontal="left" vertical="center" wrapText="1"/>
    </xf>
    <xf numFmtId="0" fontId="13" fillId="10" borderId="3" xfId="0" applyFont="1" applyFill="1" applyBorder="1" applyAlignment="1">
      <alignment horizontal="center" vertical="center" wrapText="1"/>
    </xf>
    <xf numFmtId="1" fontId="19" fillId="2" borderId="7" xfId="0" applyNumberFormat="1" applyFont="1" applyFill="1" applyBorder="1" applyAlignment="1">
      <alignment vertical="center" wrapText="1"/>
    </xf>
    <xf numFmtId="0" fontId="16" fillId="3" borderId="2" xfId="0" applyFont="1" applyFill="1" applyBorder="1" applyAlignment="1">
      <alignment vertical="center"/>
    </xf>
    <xf numFmtId="0" fontId="16" fillId="3" borderId="3" xfId="0" applyFont="1" applyFill="1" applyBorder="1" applyAlignment="1">
      <alignment horizontal="center" vertical="center"/>
    </xf>
    <xf numFmtId="0" fontId="20" fillId="0" borderId="0" xfId="0" applyFont="1">
      <alignment vertical="top" wrapText="1"/>
    </xf>
    <xf numFmtId="0" fontId="16" fillId="3" borderId="6" xfId="0" applyFont="1" applyFill="1" applyBorder="1" applyAlignment="1">
      <alignment horizontal="center" vertical="center"/>
    </xf>
    <xf numFmtId="0" fontId="18" fillId="0" borderId="5" xfId="0" applyFont="1" applyBorder="1" applyAlignment="1">
      <alignment vertical="center" wrapText="1"/>
    </xf>
    <xf numFmtId="0" fontId="18" fillId="0" borderId="5" xfId="0" applyFont="1" applyBorder="1" applyAlignment="1">
      <alignment vertical="center"/>
    </xf>
    <xf numFmtId="0" fontId="22" fillId="0" borderId="0" xfId="0" applyFont="1" applyAlignment="1"/>
    <xf numFmtId="164" fontId="15" fillId="10" borderId="5" xfId="0" applyNumberFormat="1" applyFont="1" applyFill="1" applyBorder="1" applyAlignment="1">
      <alignment horizontal="left" vertical="center"/>
    </xf>
    <xf numFmtId="0" fontId="14" fillId="2" borderId="1" xfId="0" applyFont="1" applyFill="1" applyBorder="1" applyAlignment="1">
      <alignment vertical="center"/>
    </xf>
    <xf numFmtId="0" fontId="14" fillId="2" borderId="2" xfId="0" applyFont="1" applyFill="1" applyBorder="1" applyAlignment="1">
      <alignment vertical="center"/>
    </xf>
    <xf numFmtId="0" fontId="13" fillId="0" borderId="1" xfId="0" applyFont="1" applyBorder="1" applyAlignment="1">
      <alignment vertical="center"/>
    </xf>
    <xf numFmtId="0" fontId="22" fillId="11" borderId="3" xfId="0" applyFont="1" applyFill="1" applyBorder="1" applyAlignment="1">
      <alignment vertical="center" wrapText="1"/>
    </xf>
    <xf numFmtId="0" fontId="22" fillId="0" borderId="2" xfId="0" applyFont="1" applyBorder="1" applyAlignment="1">
      <alignment vertical="center"/>
    </xf>
    <xf numFmtId="0" fontId="22" fillId="0" borderId="1" xfId="0" applyFont="1" applyBorder="1" applyAlignment="1">
      <alignment vertical="center"/>
    </xf>
    <xf numFmtId="0" fontId="18" fillId="0" borderId="3" xfId="0" applyFont="1" applyBorder="1" applyAlignment="1">
      <alignment vertical="center"/>
    </xf>
    <xf numFmtId="0" fontId="12" fillId="0" borderId="0" xfId="0" applyFont="1" applyAlignment="1">
      <alignment vertical="center" wrapText="1"/>
    </xf>
    <xf numFmtId="0" fontId="3" fillId="0" borderId="0" xfId="0" applyFont="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14" fillId="4" borderId="0" xfId="0" applyFont="1" applyFill="1" applyAlignment="1">
      <alignment vertical="center"/>
    </xf>
    <xf numFmtId="0" fontId="3" fillId="0" borderId="2" xfId="0" applyFont="1" applyBorder="1" applyAlignment="1"/>
    <xf numFmtId="0" fontId="5" fillId="0" borderId="0" xfId="1" applyAlignment="1">
      <alignment horizontal="center"/>
    </xf>
    <xf numFmtId="0" fontId="16" fillId="3" borderId="3" xfId="3" applyFont="1" applyFill="1" applyBorder="1" applyAlignment="1">
      <alignment vertical="center"/>
    </xf>
    <xf numFmtId="164" fontId="15" fillId="10" borderId="1" xfId="0" applyNumberFormat="1" applyFont="1" applyFill="1" applyBorder="1" applyAlignment="1">
      <alignment horizontal="center" vertical="center"/>
    </xf>
    <xf numFmtId="0" fontId="11" fillId="4" borderId="0" xfId="0" applyFont="1" applyFill="1" applyAlignment="1">
      <alignment horizontal="center" vertical="center"/>
    </xf>
    <xf numFmtId="0" fontId="18" fillId="0" borderId="1" xfId="0" applyFont="1" applyBorder="1" applyAlignment="1">
      <alignment horizontal="center" vertical="center"/>
    </xf>
    <xf numFmtId="0" fontId="3" fillId="0" borderId="0" xfId="0" applyFont="1" applyAlignment="1">
      <alignment horizontal="center" wrapText="1"/>
    </xf>
    <xf numFmtId="0" fontId="22" fillId="0" borderId="1"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8" fillId="0" borderId="1" xfId="0" applyFont="1" applyBorder="1" applyAlignment="1">
      <alignment horizontal="left" vertical="center"/>
    </xf>
    <xf numFmtId="0" fontId="22" fillId="0" borderId="1" xfId="0" applyFont="1" applyBorder="1" applyAlignment="1">
      <alignment horizontal="left" vertical="center"/>
    </xf>
    <xf numFmtId="0" fontId="13" fillId="0" borderId="1" xfId="0" applyFont="1" applyBorder="1" applyAlignment="1">
      <alignment horizontal="left" vertical="center"/>
    </xf>
    <xf numFmtId="0" fontId="14" fillId="2" borderId="5" xfId="0" applyFont="1" applyFill="1" applyBorder="1" applyAlignment="1">
      <alignment vertical="center"/>
    </xf>
    <xf numFmtId="0" fontId="13" fillId="2" borderId="1" xfId="0" applyFont="1" applyFill="1" applyBorder="1" applyAlignment="1">
      <alignment horizontal="left" vertical="center" wrapText="1"/>
    </xf>
    <xf numFmtId="0" fontId="16" fillId="3" borderId="14" xfId="0" applyFont="1" applyFill="1" applyBorder="1" applyAlignment="1">
      <alignment horizontal="center" vertical="center"/>
    </xf>
    <xf numFmtId="1" fontId="17" fillId="3" borderId="14" xfId="0" applyNumberFormat="1" applyFont="1" applyFill="1" applyBorder="1" applyAlignment="1">
      <alignment horizontal="left" vertical="center" wrapText="1"/>
    </xf>
    <xf numFmtId="0" fontId="24" fillId="0" borderId="0" xfId="1" applyFont="1"/>
    <xf numFmtId="0" fontId="25" fillId="0" borderId="0" xfId="1" applyFont="1"/>
    <xf numFmtId="0" fontId="25" fillId="0" borderId="0" xfId="1" applyFont="1" applyAlignment="1">
      <alignment horizontal="center"/>
    </xf>
    <xf numFmtId="0" fontId="6" fillId="12" borderId="0" xfId="1" applyFont="1" applyFill="1" applyAlignment="1">
      <alignment horizontal="center" vertical="center" wrapText="1"/>
    </xf>
    <xf numFmtId="0" fontId="6" fillId="13" borderId="0" xfId="1" applyFont="1" applyFill="1" applyAlignment="1">
      <alignment horizontal="center" vertical="center" wrapText="1"/>
    </xf>
    <xf numFmtId="0" fontId="6" fillId="14" borderId="0" xfId="1" applyFont="1" applyFill="1" applyAlignment="1">
      <alignment horizontal="center" vertical="center" wrapText="1"/>
    </xf>
    <xf numFmtId="0" fontId="18" fillId="0" borderId="6" xfId="0" applyFont="1" applyBorder="1" applyAlignment="1">
      <alignment vertical="center"/>
    </xf>
    <xf numFmtId="0" fontId="26" fillId="0" borderId="0" xfId="0" applyFont="1">
      <alignment vertical="top" wrapText="1"/>
    </xf>
    <xf numFmtId="0" fontId="3" fillId="2" borderId="2" xfId="0" applyFont="1" applyFill="1" applyBorder="1" applyAlignment="1">
      <alignment vertical="center" wrapText="1"/>
    </xf>
    <xf numFmtId="0" fontId="27" fillId="0" borderId="10" xfId="0" applyFont="1" applyBorder="1">
      <alignment vertical="top" wrapText="1"/>
    </xf>
    <xf numFmtId="0" fontId="27" fillId="0" borderId="16" xfId="0" applyFont="1" applyBorder="1">
      <alignment vertical="top" wrapText="1"/>
    </xf>
    <xf numFmtId="0" fontId="27" fillId="0" borderId="15" xfId="0" applyFont="1" applyBorder="1">
      <alignment vertical="top" wrapText="1"/>
    </xf>
    <xf numFmtId="1" fontId="28" fillId="2" borderId="7" xfId="0" applyNumberFormat="1" applyFont="1" applyFill="1" applyBorder="1" applyAlignment="1">
      <alignment vertical="center" wrapText="1"/>
    </xf>
    <xf numFmtId="0" fontId="2" fillId="16" borderId="0" xfId="0" applyFont="1" applyFill="1" applyAlignment="1">
      <alignment vertical="center"/>
    </xf>
    <xf numFmtId="0" fontId="2" fillId="16" borderId="0" xfId="0" applyFont="1" applyFill="1" applyAlignment="1">
      <alignment horizontal="center" vertical="center"/>
    </xf>
    <xf numFmtId="0" fontId="4" fillId="16" borderId="0" xfId="0" applyFont="1" applyFill="1" applyAlignment="1">
      <alignment horizontal="center" vertical="center" wrapText="1"/>
    </xf>
    <xf numFmtId="0" fontId="29" fillId="17" borderId="9" xfId="0" applyFont="1" applyFill="1" applyBorder="1" applyAlignment="1">
      <alignment horizontal="center" vertical="center" wrapText="1"/>
    </xf>
    <xf numFmtId="0" fontId="3" fillId="0" borderId="18" xfId="0" applyFont="1" applyBorder="1" applyAlignment="1">
      <alignment vertical="center"/>
    </xf>
    <xf numFmtId="0" fontId="4" fillId="16" borderId="18" xfId="0" applyFont="1" applyFill="1" applyBorder="1" applyAlignment="1">
      <alignment horizontal="center" vertical="center" wrapText="1"/>
    </xf>
    <xf numFmtId="0" fontId="3" fillId="0" borderId="18" xfId="0" applyFont="1" applyBorder="1" applyAlignment="1"/>
    <xf numFmtId="0" fontId="29" fillId="17" borderId="12" xfId="0" applyFont="1" applyFill="1" applyBorder="1" applyAlignment="1">
      <alignment horizontal="center" vertical="center" wrapText="1"/>
    </xf>
    <xf numFmtId="0" fontId="20" fillId="18" borderId="8" xfId="0" applyFont="1" applyFill="1" applyBorder="1">
      <alignment vertical="top" wrapText="1"/>
    </xf>
    <xf numFmtId="0" fontId="20" fillId="18" borderId="11" xfId="0" applyFont="1" applyFill="1" applyBorder="1">
      <alignment vertical="top" wrapText="1"/>
    </xf>
    <xf numFmtId="0" fontId="29" fillId="17" borderId="17" xfId="0" applyFont="1" applyFill="1" applyBorder="1" applyAlignment="1">
      <alignment horizontal="center" vertical="center" wrapText="1"/>
    </xf>
    <xf numFmtId="0" fontId="29" fillId="17" borderId="19" xfId="0" applyFont="1" applyFill="1" applyBorder="1" applyAlignment="1">
      <alignment horizontal="center" vertical="center" wrapText="1"/>
    </xf>
    <xf numFmtId="0" fontId="20" fillId="18" borderId="11" xfId="0" applyFont="1" applyFill="1" applyBorder="1" applyAlignment="1">
      <alignment vertical="center" wrapText="1"/>
    </xf>
    <xf numFmtId="0" fontId="5" fillId="0" borderId="0" xfId="1" applyAlignment="1">
      <alignment horizontal="left"/>
    </xf>
    <xf numFmtId="0" fontId="7" fillId="0" borderId="0" xfId="0" applyFont="1" applyAlignment="1">
      <alignment horizontal="left" vertical="center" wrapText="1" indent="1"/>
    </xf>
    <xf numFmtId="0" fontId="7" fillId="0" borderId="4" xfId="1" applyFont="1" applyBorder="1" applyAlignment="1">
      <alignment vertical="top" wrapText="1"/>
    </xf>
    <xf numFmtId="0" fontId="8" fillId="0" borderId="4" xfId="1" applyFont="1" applyBorder="1" applyAlignment="1">
      <alignment vertical="top" wrapText="1"/>
    </xf>
    <xf numFmtId="0" fontId="7" fillId="0" borderId="22" xfId="1" applyFont="1" applyBorder="1" applyAlignment="1">
      <alignment vertical="top" wrapText="1"/>
    </xf>
    <xf numFmtId="0" fontId="7" fillId="0" borderId="20" xfId="1" applyFont="1" applyBorder="1" applyAlignment="1">
      <alignment vertical="top" wrapText="1"/>
    </xf>
    <xf numFmtId="0" fontId="8" fillId="0" borderId="3" xfId="1" applyFont="1" applyBorder="1" applyAlignment="1">
      <alignment vertical="top" wrapText="1"/>
    </xf>
    <xf numFmtId="0" fontId="7" fillId="0" borderId="21" xfId="1" applyFont="1" applyBorder="1" applyAlignment="1">
      <alignment vertical="top" wrapText="1"/>
    </xf>
    <xf numFmtId="0" fontId="7" fillId="0" borderId="23" xfId="1" applyFont="1" applyBorder="1" applyAlignment="1">
      <alignment vertical="top" wrapText="1"/>
    </xf>
    <xf numFmtId="0" fontId="8" fillId="0" borderId="22" xfId="1" applyFont="1" applyBorder="1" applyAlignment="1">
      <alignment vertical="top" wrapText="1"/>
    </xf>
    <xf numFmtId="0" fontId="26" fillId="0" borderId="3" xfId="0" applyFont="1" applyBorder="1">
      <alignment vertical="top" wrapText="1"/>
    </xf>
    <xf numFmtId="0" fontId="26" fillId="0" borderId="14" xfId="0" applyFont="1" applyBorder="1">
      <alignment vertical="top" wrapText="1"/>
    </xf>
    <xf numFmtId="0" fontId="8" fillId="0" borderId="23" xfId="1" applyFont="1" applyBorder="1" applyAlignment="1">
      <alignment vertical="top" wrapText="1"/>
    </xf>
    <xf numFmtId="0" fontId="10" fillId="4" borderId="0" xfId="1" applyFont="1" applyFill="1" applyAlignment="1">
      <alignment horizontal="center"/>
    </xf>
    <xf numFmtId="0" fontId="5" fillId="4" borderId="0" xfId="1" applyFill="1" applyAlignment="1">
      <alignment horizontal="center"/>
    </xf>
    <xf numFmtId="0" fontId="10" fillId="4" borderId="0" xfId="1" applyFont="1" applyFill="1"/>
    <xf numFmtId="0" fontId="5" fillId="4" borderId="0" xfId="1" applyFill="1"/>
    <xf numFmtId="0" fontId="5" fillId="4" borderId="0" xfId="1" applyFill="1" applyAlignment="1">
      <alignment horizontal="left"/>
    </xf>
    <xf numFmtId="0" fontId="9" fillId="4" borderId="0" xfId="1" applyFont="1" applyFill="1"/>
    <xf numFmtId="0" fontId="24" fillId="4" borderId="0" xfId="1" applyFont="1" applyFill="1"/>
    <xf numFmtId="0" fontId="23" fillId="0" borderId="0" xfId="0" applyFont="1" applyAlignment="1">
      <alignment shrinkToFit="1"/>
    </xf>
    <xf numFmtId="0" fontId="1" fillId="0" borderId="0" xfId="0" applyFont="1" applyAlignment="1">
      <alignment vertical="top" shrinkToFit="1"/>
    </xf>
    <xf numFmtId="0" fontId="30" fillId="10" borderId="0" xfId="1" applyFont="1" applyFill="1" applyAlignment="1">
      <alignment vertical="top" shrinkToFit="1"/>
    </xf>
    <xf numFmtId="0" fontId="30" fillId="0" borderId="0" xfId="1" applyFont="1" applyAlignment="1">
      <alignment shrinkToFit="1"/>
    </xf>
    <xf numFmtId="0" fontId="30" fillId="0" borderId="0" xfId="1" applyFont="1" applyAlignment="1">
      <alignment vertical="top" shrinkToFit="1"/>
    </xf>
    <xf numFmtId="0" fontId="31" fillId="0" borderId="0" xfId="0" applyFont="1" applyAlignment="1">
      <alignment vertical="center"/>
    </xf>
    <xf numFmtId="0" fontId="21" fillId="4" borderId="0" xfId="2" applyFill="1" applyAlignment="1">
      <alignment vertical="center"/>
    </xf>
    <xf numFmtId="0" fontId="15" fillId="4" borderId="0" xfId="0" applyFont="1" applyFill="1" applyAlignment="1">
      <alignment vertical="center"/>
    </xf>
    <xf numFmtId="0" fontId="15" fillId="4" borderId="0" xfId="0" applyFont="1" applyFill="1" applyAlignment="1">
      <alignment horizontal="center" vertical="center"/>
    </xf>
    <xf numFmtId="0" fontId="32" fillId="0" borderId="0" xfId="0" applyFont="1" applyAlignment="1"/>
    <xf numFmtId="0" fontId="33" fillId="0" borderId="0" xfId="0" applyFont="1" applyAlignment="1"/>
    <xf numFmtId="0" fontId="13" fillId="0" borderId="0" xfId="0" applyFont="1" applyAlignment="1">
      <alignment horizontal="left" vertical="center" wrapText="1"/>
    </xf>
    <xf numFmtId="0" fontId="13" fillId="0" borderId="0" xfId="0" applyFont="1" applyAlignment="1">
      <alignment horizontal="center" vertical="center" wrapText="1"/>
    </xf>
    <xf numFmtId="0" fontId="22" fillId="0" borderId="0" xfId="0" applyFont="1" applyAlignment="1">
      <alignment vertical="center" wrapText="1"/>
    </xf>
    <xf numFmtId="1" fontId="28" fillId="0" borderId="0" xfId="0" applyNumberFormat="1" applyFont="1" applyAlignment="1">
      <alignment vertical="center" wrapText="1"/>
    </xf>
    <xf numFmtId="0" fontId="11" fillId="4" borderId="24" xfId="0" applyFont="1" applyFill="1" applyBorder="1" applyAlignment="1">
      <alignment vertical="center"/>
    </xf>
    <xf numFmtId="0" fontId="11" fillId="4" borderId="18" xfId="0" applyFont="1" applyFill="1" applyBorder="1" applyAlignment="1">
      <alignment vertical="center"/>
    </xf>
    <xf numFmtId="0" fontId="11" fillId="4" borderId="13" xfId="0" applyFont="1" applyFill="1" applyBorder="1" applyAlignment="1">
      <alignment vertical="center"/>
    </xf>
    <xf numFmtId="0" fontId="15" fillId="4" borderId="13" xfId="0" applyFont="1" applyFill="1" applyBorder="1" applyAlignment="1">
      <alignment vertical="center"/>
    </xf>
    <xf numFmtId="0" fontId="18" fillId="0" borderId="0" xfId="0" applyFont="1" applyAlignment="1">
      <alignment vertical="center"/>
    </xf>
    <xf numFmtId="0" fontId="3" fillId="0" borderId="0" xfId="0" applyFont="1" applyAlignment="1">
      <alignment vertical="top"/>
    </xf>
    <xf numFmtId="0" fontId="22" fillId="0" borderId="0" xfId="0" applyFont="1" applyAlignment="1">
      <alignment vertical="center"/>
    </xf>
    <xf numFmtId="0" fontId="13" fillId="0" borderId="0" xfId="0" applyFont="1" applyAlignment="1">
      <alignment vertical="center"/>
    </xf>
    <xf numFmtId="0" fontId="6" fillId="15" borderId="0" xfId="1" applyFont="1" applyFill="1" applyAlignment="1">
      <alignment horizontal="center" vertical="center" wrapText="1"/>
    </xf>
    <xf numFmtId="0" fontId="35" fillId="0" borderId="0" xfId="4"/>
    <xf numFmtId="0" fontId="36" fillId="0" borderId="0" xfId="4" applyFont="1"/>
    <xf numFmtId="0" fontId="36" fillId="0" borderId="25" xfId="4" applyFont="1" applyBorder="1"/>
    <xf numFmtId="0" fontId="36" fillId="0" borderId="26" xfId="4" applyFont="1" applyBorder="1"/>
    <xf numFmtId="0" fontId="36" fillId="0" borderId="27" xfId="4" applyFont="1" applyBorder="1"/>
    <xf numFmtId="0" fontId="36" fillId="0" borderId="28" xfId="4" applyFont="1" applyBorder="1"/>
    <xf numFmtId="0" fontId="0" fillId="0" borderId="0" xfId="0" applyAlignment="1"/>
    <xf numFmtId="0" fontId="34" fillId="19" borderId="4" xfId="4" applyFont="1" applyFill="1" applyBorder="1" applyAlignment="1">
      <alignment horizontal="left" vertical="center" wrapText="1"/>
    </xf>
    <xf numFmtId="0" fontId="0" fillId="0" borderId="21" xfId="0" applyBorder="1" applyAlignment="1"/>
    <xf numFmtId="0" fontId="36" fillId="0" borderId="22" xfId="4" applyFont="1" applyBorder="1" applyAlignment="1">
      <alignment horizontal="left"/>
    </xf>
    <xf numFmtId="0" fontId="0" fillId="0" borderId="29" xfId="0" applyBorder="1" applyAlignment="1"/>
  </cellXfs>
  <cellStyles count="5">
    <cellStyle name="Hyperlink" xfId="2" builtinId="8"/>
    <cellStyle name="Normal" xfId="0" builtinId="0"/>
    <cellStyle name="Normal 2" xfId="1" xr:uid="{00000000-0005-0000-0000-000001000000}"/>
    <cellStyle name="Normal 3" xfId="3" xr:uid="{00000000-0005-0000-0000-000003000000}"/>
    <cellStyle name="Normal 4" xfId="4" xr:uid="{00000000-0005-0000-0000-00000400000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85725</xdr:rowOff>
    </xdr:from>
    <xdr:ext cx="2371725" cy="5143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85725" y="85725"/>
          <a:ext cx="2371725" cy="514350"/>
        </a:xfrm>
        <a:prstGeom prst="rect">
          <a:avLst/>
        </a:prstGeom>
        <a:noFill/>
        <a:ln>
          <a:prstDash val="solid"/>
        </a:ln>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vogel/Desktop/HECVAT-Full_2.10.xlsx" TargetMode="External"/><Relationship Id="rId1" Type="http://schemas.openxmlformats.org/officeDocument/2006/relationships/externalLinkPath" Target="/Users/vvogel/Desktop/HECVAT-Full_2.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Valu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zoomScale="80" zoomScaleNormal="80" workbookViewId="0">
      <selection sqref="A1:B1"/>
    </sheetView>
  </sheetViews>
  <sheetFormatPr baseColWidth="10" defaultColWidth="10.25" defaultRowHeight="15" customHeight="1" x14ac:dyDescent="0.2"/>
  <cols>
    <col min="1" max="1" width="31.5" style="137" customWidth="1"/>
    <col min="2" max="2" width="59.75" style="137" customWidth="1"/>
    <col min="3" max="26" width="7.75" style="137" customWidth="1"/>
    <col min="27" max="27" width="10.25" style="137" customWidth="1"/>
    <col min="28" max="16384" width="10.25" style="137"/>
  </cols>
  <sheetData>
    <row r="1" spans="1:26" ht="42" customHeight="1" x14ac:dyDescent="0.2">
      <c r="A1" s="146"/>
      <c r="B1" s="147"/>
      <c r="C1" s="138"/>
      <c r="D1" s="138"/>
      <c r="E1" s="138"/>
      <c r="F1" s="138"/>
      <c r="G1" s="138"/>
      <c r="H1" s="138"/>
      <c r="I1" s="138"/>
      <c r="J1" s="138"/>
      <c r="K1" s="138"/>
      <c r="L1" s="138"/>
      <c r="M1" s="138"/>
      <c r="N1" s="138"/>
      <c r="O1" s="138"/>
      <c r="P1" s="138"/>
      <c r="Q1" s="138"/>
      <c r="R1" s="138"/>
      <c r="S1" s="138"/>
      <c r="T1" s="138"/>
      <c r="U1" s="138"/>
      <c r="V1" s="138"/>
      <c r="W1" s="138"/>
      <c r="X1" s="138"/>
      <c r="Y1" s="138"/>
      <c r="Z1" s="138"/>
    </row>
    <row r="2" spans="1:26" ht="12" customHeight="1" x14ac:dyDescent="0.2">
      <c r="A2" s="142"/>
      <c r="B2" s="141"/>
      <c r="C2" s="138"/>
      <c r="D2" s="138"/>
      <c r="E2" s="138"/>
      <c r="F2" s="138"/>
      <c r="G2" s="138"/>
      <c r="H2" s="138"/>
      <c r="I2" s="138"/>
      <c r="J2" s="138"/>
      <c r="K2" s="138"/>
      <c r="L2" s="138"/>
      <c r="M2" s="138"/>
      <c r="N2" s="138"/>
      <c r="O2" s="138"/>
      <c r="P2" s="138"/>
      <c r="Q2" s="138"/>
      <c r="R2" s="138"/>
      <c r="S2" s="138"/>
      <c r="T2" s="138"/>
      <c r="U2" s="138"/>
      <c r="V2" s="138"/>
      <c r="W2" s="138"/>
      <c r="X2" s="138"/>
      <c r="Y2" s="138"/>
      <c r="Z2" s="138"/>
    </row>
    <row r="3" spans="1:26" ht="12" customHeight="1" x14ac:dyDescent="0.2">
      <c r="A3" s="142"/>
      <c r="B3" s="141"/>
      <c r="C3" s="138"/>
      <c r="D3" s="138"/>
      <c r="E3" s="138"/>
      <c r="F3" s="138"/>
      <c r="G3" s="138"/>
      <c r="H3" s="138"/>
      <c r="I3" s="138"/>
      <c r="J3" s="138"/>
      <c r="K3" s="138"/>
      <c r="L3" s="138"/>
      <c r="M3" s="138"/>
      <c r="N3" s="138"/>
      <c r="O3" s="138"/>
      <c r="P3" s="138"/>
      <c r="Q3" s="138"/>
      <c r="R3" s="138"/>
      <c r="S3" s="138"/>
      <c r="T3" s="138"/>
      <c r="U3" s="138"/>
      <c r="V3" s="138"/>
      <c r="W3" s="138"/>
      <c r="X3" s="138"/>
      <c r="Y3" s="138"/>
      <c r="Z3" s="138"/>
    </row>
    <row r="4" spans="1:26" ht="12" customHeight="1" x14ac:dyDescent="0.2">
      <c r="A4" s="142"/>
      <c r="B4" s="141"/>
      <c r="C4" s="138"/>
      <c r="D4" s="138"/>
      <c r="E4" s="138"/>
      <c r="F4" s="138"/>
      <c r="G4" s="138"/>
      <c r="H4" s="138"/>
      <c r="I4" s="138"/>
      <c r="J4" s="138"/>
      <c r="K4" s="138"/>
      <c r="L4" s="138"/>
      <c r="M4" s="138"/>
      <c r="N4" s="138"/>
      <c r="O4" s="138"/>
      <c r="P4" s="138"/>
      <c r="Q4" s="138"/>
      <c r="R4" s="138"/>
      <c r="S4" s="138"/>
      <c r="T4" s="138"/>
      <c r="U4" s="138"/>
      <c r="V4" s="138"/>
      <c r="W4" s="138"/>
      <c r="X4" s="138"/>
      <c r="Y4" s="138"/>
      <c r="Z4" s="138"/>
    </row>
    <row r="5" spans="1:26" ht="12" customHeight="1" x14ac:dyDescent="0.2">
      <c r="A5" s="142"/>
      <c r="B5" s="141"/>
      <c r="C5" s="138"/>
      <c r="D5" s="138"/>
      <c r="E5" s="138"/>
      <c r="F5" s="138"/>
      <c r="G5" s="138"/>
      <c r="H5" s="138"/>
      <c r="I5" s="138"/>
      <c r="J5" s="138"/>
      <c r="K5" s="138"/>
      <c r="L5" s="138"/>
      <c r="M5" s="138"/>
      <c r="N5" s="138"/>
      <c r="O5" s="138"/>
      <c r="P5" s="138"/>
      <c r="Q5" s="138"/>
      <c r="R5" s="138"/>
      <c r="S5" s="138"/>
      <c r="T5" s="138"/>
      <c r="U5" s="138"/>
      <c r="V5" s="138"/>
      <c r="W5" s="138"/>
      <c r="X5" s="138"/>
      <c r="Y5" s="138"/>
      <c r="Z5" s="138"/>
    </row>
    <row r="6" spans="1:26" ht="12" customHeight="1" x14ac:dyDescent="0.2">
      <c r="A6" s="142"/>
      <c r="B6" s="141"/>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26" ht="12" customHeight="1" x14ac:dyDescent="0.2">
      <c r="A7" s="142"/>
      <c r="B7" s="141"/>
      <c r="C7" s="138"/>
      <c r="D7" s="138"/>
      <c r="E7" s="138"/>
      <c r="F7" s="138"/>
      <c r="G7" s="138"/>
      <c r="H7" s="138"/>
      <c r="I7" s="138"/>
      <c r="J7" s="138"/>
      <c r="K7" s="138"/>
      <c r="L7" s="138"/>
      <c r="M7" s="138"/>
      <c r="N7" s="138"/>
      <c r="O7" s="138"/>
      <c r="P7" s="138"/>
      <c r="Q7" s="138"/>
      <c r="R7" s="138"/>
      <c r="S7" s="138"/>
      <c r="T7" s="138"/>
      <c r="U7" s="138"/>
      <c r="V7" s="138"/>
      <c r="W7" s="138"/>
      <c r="X7" s="138"/>
      <c r="Y7" s="138"/>
      <c r="Z7" s="138"/>
    </row>
    <row r="8" spans="1:26" ht="12" customHeight="1" x14ac:dyDescent="0.2">
      <c r="A8" s="142"/>
      <c r="B8" s="141"/>
      <c r="C8" s="138"/>
      <c r="D8" s="138"/>
      <c r="E8" s="138"/>
      <c r="F8" s="138"/>
      <c r="G8" s="138"/>
      <c r="H8" s="138"/>
      <c r="I8" s="138"/>
      <c r="J8" s="138"/>
      <c r="K8" s="138"/>
      <c r="L8" s="138"/>
      <c r="M8" s="138"/>
      <c r="N8" s="138"/>
      <c r="O8" s="138"/>
      <c r="P8" s="138"/>
      <c r="Q8" s="138"/>
      <c r="R8" s="138"/>
      <c r="S8" s="138"/>
      <c r="T8" s="138"/>
      <c r="U8" s="138"/>
      <c r="V8" s="138"/>
      <c r="W8" s="138"/>
      <c r="X8" s="138"/>
      <c r="Y8" s="138"/>
      <c r="Z8" s="138"/>
    </row>
    <row r="9" spans="1:26" ht="12" customHeight="1" x14ac:dyDescent="0.2">
      <c r="A9" s="142"/>
      <c r="B9" s="141"/>
      <c r="C9" s="138"/>
      <c r="D9" s="138"/>
      <c r="E9" s="138"/>
      <c r="F9" s="138"/>
      <c r="G9" s="138"/>
      <c r="H9" s="138"/>
      <c r="I9" s="138"/>
      <c r="J9" s="138"/>
      <c r="K9" s="138"/>
      <c r="L9" s="138"/>
      <c r="M9" s="138"/>
      <c r="N9" s="138"/>
      <c r="O9" s="138"/>
      <c r="P9" s="138"/>
      <c r="Q9" s="138"/>
      <c r="R9" s="138"/>
      <c r="S9" s="138"/>
      <c r="T9" s="138"/>
      <c r="U9" s="138"/>
      <c r="V9" s="138"/>
      <c r="W9" s="138"/>
      <c r="X9" s="138"/>
      <c r="Y9" s="138"/>
      <c r="Z9" s="138"/>
    </row>
    <row r="10" spans="1:26" ht="12" customHeight="1" x14ac:dyDescent="0.2">
      <c r="A10" s="142"/>
      <c r="B10" s="141"/>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row>
    <row r="11" spans="1:26" ht="12" customHeight="1" x14ac:dyDescent="0.2">
      <c r="A11" s="142"/>
      <c r="B11" s="141"/>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row>
    <row r="12" spans="1:26" ht="12" customHeight="1" x14ac:dyDescent="0.2">
      <c r="A12" s="142"/>
      <c r="B12" s="141"/>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row>
    <row r="13" spans="1:26" ht="12" customHeight="1" x14ac:dyDescent="0.2">
      <c r="A13" s="142"/>
      <c r="B13" s="141"/>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row>
    <row r="14" spans="1:26" ht="12" customHeight="1" x14ac:dyDescent="0.2">
      <c r="A14" s="142"/>
      <c r="B14" s="141"/>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row>
    <row r="15" spans="1:26" ht="12" customHeight="1" x14ac:dyDescent="0.2">
      <c r="A15" s="142"/>
      <c r="B15" s="141"/>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row>
    <row r="16" spans="1:26" ht="12" customHeight="1" x14ac:dyDescent="0.2">
      <c r="A16" s="142"/>
      <c r="B16" s="141"/>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row>
    <row r="17" spans="1:26" ht="12" customHeight="1" x14ac:dyDescent="0.2">
      <c r="A17" s="142"/>
      <c r="B17" s="141"/>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row>
    <row r="18" spans="1:26" ht="12" customHeight="1" x14ac:dyDescent="0.2">
      <c r="A18" s="142"/>
      <c r="B18" s="141"/>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row>
    <row r="19" spans="1:26" ht="12" customHeight="1" x14ac:dyDescent="0.2">
      <c r="A19" s="142"/>
      <c r="B19" s="141"/>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row>
    <row r="20" spans="1:26" ht="12" customHeight="1" x14ac:dyDescent="0.2">
      <c r="A20" s="142"/>
      <c r="B20" s="141"/>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row>
    <row r="21" spans="1:26" ht="12" customHeight="1" x14ac:dyDescent="0.2">
      <c r="A21" s="142"/>
      <c r="B21" s="141"/>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row>
    <row r="22" spans="1:26" ht="12" customHeight="1" x14ac:dyDescent="0.2">
      <c r="A22" s="142"/>
      <c r="B22" s="141"/>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row>
    <row r="23" spans="1:26" ht="12" customHeight="1" x14ac:dyDescent="0.2">
      <c r="A23" s="142"/>
      <c r="B23" s="141"/>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row>
    <row r="24" spans="1:26" ht="12" customHeight="1" x14ac:dyDescent="0.2">
      <c r="A24" s="142"/>
      <c r="B24" s="141"/>
      <c r="C24" s="138"/>
      <c r="D24" s="138"/>
      <c r="E24" s="138"/>
      <c r="F24" s="138"/>
      <c r="G24" s="138"/>
      <c r="H24" s="138"/>
      <c r="I24" s="138"/>
      <c r="J24" s="138"/>
      <c r="K24" s="138"/>
      <c r="L24" s="138"/>
      <c r="M24" s="138"/>
      <c r="N24" s="138"/>
      <c r="O24" s="138"/>
      <c r="P24" s="138"/>
      <c r="Q24" s="138"/>
      <c r="R24" s="138"/>
      <c r="S24" s="138"/>
      <c r="T24" s="138"/>
      <c r="U24" s="138"/>
      <c r="V24" s="138"/>
      <c r="W24" s="138"/>
      <c r="X24" s="138"/>
      <c r="Y24" s="138"/>
      <c r="Z24" s="138"/>
    </row>
    <row r="25" spans="1:26" ht="12" customHeight="1" x14ac:dyDescent="0.2">
      <c r="A25" s="142"/>
      <c r="B25" s="141"/>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row>
    <row r="26" spans="1:26" ht="12" customHeight="1" x14ac:dyDescent="0.2">
      <c r="A26" s="142"/>
      <c r="B26" s="141"/>
      <c r="C26" s="138"/>
      <c r="D26" s="138"/>
      <c r="E26" s="138"/>
      <c r="F26" s="138"/>
      <c r="G26" s="138"/>
      <c r="H26" s="138"/>
      <c r="I26" s="138"/>
      <c r="J26" s="138"/>
      <c r="K26" s="138"/>
      <c r="L26" s="138"/>
      <c r="M26" s="138"/>
      <c r="N26" s="138"/>
      <c r="O26" s="138"/>
      <c r="P26" s="138"/>
      <c r="Q26" s="138"/>
      <c r="R26" s="138"/>
      <c r="S26" s="138"/>
      <c r="T26" s="138"/>
      <c r="U26" s="138"/>
      <c r="V26" s="138"/>
      <c r="W26" s="138"/>
      <c r="X26" s="138"/>
      <c r="Y26" s="138"/>
      <c r="Z26" s="138"/>
    </row>
    <row r="27" spans="1:26" ht="12" customHeight="1" x14ac:dyDescent="0.2">
      <c r="A27" s="142"/>
      <c r="B27" s="141"/>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row>
    <row r="28" spans="1:26" ht="12" customHeight="1" x14ac:dyDescent="0.2">
      <c r="A28" s="142"/>
      <c r="B28" s="141"/>
      <c r="C28" s="138"/>
      <c r="D28" s="138"/>
      <c r="E28" s="138"/>
      <c r="F28" s="138"/>
      <c r="G28" s="138"/>
      <c r="H28" s="138"/>
      <c r="I28" s="138"/>
      <c r="J28" s="138"/>
      <c r="K28" s="138"/>
      <c r="L28" s="138"/>
      <c r="M28" s="138"/>
      <c r="N28" s="138"/>
      <c r="O28" s="138"/>
      <c r="P28" s="138"/>
      <c r="Q28" s="138"/>
      <c r="R28" s="138"/>
      <c r="S28" s="138"/>
      <c r="T28" s="138"/>
      <c r="U28" s="138"/>
      <c r="V28" s="138"/>
      <c r="W28" s="138"/>
      <c r="X28" s="138"/>
      <c r="Y28" s="138"/>
      <c r="Z28" s="138"/>
    </row>
    <row r="29" spans="1:26" ht="12" customHeight="1" x14ac:dyDescent="0.2">
      <c r="A29" s="142"/>
      <c r="B29" s="141"/>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row>
    <row r="30" spans="1:26" ht="12" customHeight="1" x14ac:dyDescent="0.2">
      <c r="A30" s="142"/>
      <c r="B30" s="141"/>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row>
    <row r="31" spans="1:26" ht="12" customHeight="1" x14ac:dyDescent="0.2">
      <c r="A31" s="142"/>
      <c r="B31" s="141"/>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row>
    <row r="32" spans="1:26" ht="12" customHeight="1" x14ac:dyDescent="0.2">
      <c r="A32" s="142"/>
      <c r="B32" s="141"/>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row>
    <row r="33" spans="1:26" ht="12" customHeight="1" x14ac:dyDescent="0.2">
      <c r="A33" s="142"/>
      <c r="B33" s="141"/>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row>
    <row r="34" spans="1:26" ht="12" customHeight="1" x14ac:dyDescent="0.2">
      <c r="A34" s="142"/>
      <c r="B34" s="141"/>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row>
    <row r="35" spans="1:26" ht="12" customHeight="1" x14ac:dyDescent="0.2">
      <c r="A35" s="142"/>
      <c r="B35" s="141"/>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row>
    <row r="36" spans="1:26" ht="12" customHeight="1" x14ac:dyDescent="0.2">
      <c r="A36" s="142"/>
      <c r="B36" s="141"/>
      <c r="C36" s="138"/>
      <c r="D36" s="138"/>
      <c r="E36" s="138"/>
      <c r="F36" s="138"/>
      <c r="G36" s="138"/>
      <c r="H36" s="138"/>
      <c r="I36" s="138"/>
      <c r="J36" s="138"/>
      <c r="K36" s="138"/>
      <c r="L36" s="138"/>
      <c r="M36" s="138"/>
      <c r="N36" s="138"/>
      <c r="O36" s="138"/>
      <c r="P36" s="138"/>
      <c r="Q36" s="138"/>
      <c r="R36" s="138"/>
      <c r="S36" s="138"/>
      <c r="T36" s="138"/>
      <c r="U36" s="138"/>
      <c r="V36" s="138"/>
      <c r="W36" s="138"/>
      <c r="X36" s="138"/>
      <c r="Y36" s="138"/>
      <c r="Z36" s="138"/>
    </row>
    <row r="37" spans="1:26" ht="12" customHeight="1" x14ac:dyDescent="0.2">
      <c r="A37" s="142"/>
      <c r="B37" s="141"/>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row>
    <row r="38" spans="1:26" ht="12" customHeight="1" x14ac:dyDescent="0.2">
      <c r="A38" s="142"/>
      <c r="B38" s="141"/>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row>
    <row r="39" spans="1:26" ht="12" customHeight="1" x14ac:dyDescent="0.2">
      <c r="A39" s="142"/>
      <c r="B39" s="141"/>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row>
    <row r="40" spans="1:26" ht="12" customHeight="1" x14ac:dyDescent="0.2">
      <c r="A40" s="142"/>
      <c r="B40" s="141"/>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row>
    <row r="41" spans="1:26" ht="12" customHeight="1" x14ac:dyDescent="0.2">
      <c r="A41" s="142"/>
      <c r="B41" s="141"/>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row>
    <row r="42" spans="1:26" ht="12" customHeight="1" x14ac:dyDescent="0.2">
      <c r="A42" s="142"/>
      <c r="B42" s="141"/>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row>
    <row r="43" spans="1:26" ht="12" customHeight="1" x14ac:dyDescent="0.2">
      <c r="A43" s="142"/>
      <c r="B43" s="141"/>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row>
    <row r="44" spans="1:26" ht="12" customHeight="1" x14ac:dyDescent="0.2">
      <c r="A44" s="142"/>
      <c r="B44" s="141"/>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row>
    <row r="45" spans="1:26" ht="12" customHeight="1" x14ac:dyDescent="0.2">
      <c r="A45" s="142"/>
      <c r="B45" s="141"/>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row>
    <row r="46" spans="1:26" ht="12" customHeight="1" x14ac:dyDescent="0.2">
      <c r="A46" s="142"/>
      <c r="B46" s="141"/>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row>
    <row r="47" spans="1:26" ht="12" customHeight="1" x14ac:dyDescent="0.2">
      <c r="A47" s="142"/>
      <c r="B47" s="141"/>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row>
    <row r="48" spans="1:26" ht="12" customHeight="1" x14ac:dyDescent="0.2">
      <c r="A48" s="142"/>
      <c r="B48" s="141"/>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row>
    <row r="49" spans="1:26" ht="12" customHeight="1" x14ac:dyDescent="0.2">
      <c r="A49" s="142"/>
      <c r="B49" s="141"/>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row>
    <row r="50" spans="1:26" ht="12" customHeight="1" x14ac:dyDescent="0.2">
      <c r="A50" s="142"/>
      <c r="B50" s="141"/>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row>
    <row r="51" spans="1:26" ht="12" customHeight="1" x14ac:dyDescent="0.2">
      <c r="A51" s="142"/>
      <c r="B51" s="141"/>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row>
    <row r="52" spans="1:26" ht="12" customHeight="1" x14ac:dyDescent="0.2">
      <c r="A52" s="142"/>
      <c r="B52" s="141"/>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row>
    <row r="53" spans="1:26" ht="12" customHeight="1" x14ac:dyDescent="0.2">
      <c r="A53" s="142"/>
      <c r="B53" s="141"/>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row>
    <row r="54" spans="1:26" ht="99" customHeight="1" x14ac:dyDescent="0.2">
      <c r="A54" s="140"/>
      <c r="B54" s="139"/>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row>
    <row r="55" spans="1:26" ht="36" customHeight="1" x14ac:dyDescent="0.2">
      <c r="A55" s="144" t="s">
        <v>56</v>
      </c>
      <c r="B55" s="145"/>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row>
    <row r="56" spans="1:26" ht="12.75" customHeight="1" x14ac:dyDescent="0.2">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row>
    <row r="57" spans="1:26" ht="12.75" customHeight="1" x14ac:dyDescent="0.2">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row>
    <row r="58" spans="1:26" ht="12.75" customHeight="1" x14ac:dyDescent="0.2">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row>
    <row r="59" spans="1:26" ht="12" customHeight="1" x14ac:dyDescent="0.2">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row>
    <row r="60" spans="1:26" ht="12.75" customHeight="1" x14ac:dyDescent="0.2">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row>
    <row r="61" spans="1:26" ht="12.75" customHeight="1" x14ac:dyDescent="0.2">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row>
    <row r="62" spans="1:26" ht="12.75" customHeight="1" x14ac:dyDescent="0.2">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row>
    <row r="63" spans="1:26" ht="12.75" customHeight="1" x14ac:dyDescent="0.2">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row>
    <row r="64" spans="1:26" ht="12.75" customHeight="1" x14ac:dyDescent="0.2">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row>
    <row r="65" spans="1:26" ht="12.75" customHeight="1" x14ac:dyDescent="0.2">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row>
    <row r="66" spans="1:26" ht="12.75" customHeight="1" x14ac:dyDescent="0.2">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row>
    <row r="67" spans="1:26" ht="12.75" customHeight="1" x14ac:dyDescent="0.2">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row>
    <row r="68" spans="1:26" ht="12.75" customHeight="1" x14ac:dyDescent="0.2">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row>
    <row r="69" spans="1:26" ht="12.75" customHeight="1" x14ac:dyDescent="0.2">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row>
    <row r="70" spans="1:26" ht="12.75" customHeight="1" x14ac:dyDescent="0.2">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row>
    <row r="71" spans="1:26" ht="12.75" customHeight="1" x14ac:dyDescent="0.2">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row>
    <row r="72" spans="1:26" ht="12.75" customHeight="1" x14ac:dyDescent="0.2">
      <c r="A72" s="138"/>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138"/>
    </row>
    <row r="73" spans="1:26" ht="12.75" customHeight="1" x14ac:dyDescent="0.2">
      <c r="A73" s="13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row>
    <row r="74" spans="1:26" ht="12.75" customHeight="1" x14ac:dyDescent="0.2">
      <c r="A74" s="13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138"/>
    </row>
    <row r="75" spans="1:26" ht="12.75" customHeight="1" x14ac:dyDescent="0.2">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row>
    <row r="76" spans="1:26" ht="12.75" customHeight="1" x14ac:dyDescent="0.2">
      <c r="A76" s="138"/>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row>
    <row r="77" spans="1:26" ht="12.75" customHeight="1" x14ac:dyDescent="0.2">
      <c r="A77" s="138"/>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row>
    <row r="78" spans="1:26" ht="12.75" customHeight="1" x14ac:dyDescent="0.2">
      <c r="A78" s="138"/>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row>
    <row r="79" spans="1:26" ht="12.75" customHeight="1" x14ac:dyDescent="0.2">
      <c r="A79" s="138"/>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38"/>
    </row>
    <row r="80" spans="1:26" ht="12.75" customHeight="1" x14ac:dyDescent="0.2">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row>
    <row r="81" spans="1:26" ht="12.75" customHeight="1" x14ac:dyDescent="0.2">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row>
    <row r="82" spans="1:26" ht="12.75" customHeight="1" x14ac:dyDescent="0.2">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row>
    <row r="83" spans="1:26" ht="12.75" customHeight="1" x14ac:dyDescent="0.2">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row>
    <row r="84" spans="1:26" ht="12.75" customHeight="1" x14ac:dyDescent="0.2">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row>
    <row r="85" spans="1:26" ht="12.75" customHeight="1" x14ac:dyDescent="0.2">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row>
    <row r="86" spans="1:26" ht="12.75" customHeight="1" x14ac:dyDescent="0.2">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row>
    <row r="87" spans="1:26" ht="12.75" customHeight="1" x14ac:dyDescent="0.2">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row>
    <row r="88" spans="1:26" ht="12.75" customHeight="1" x14ac:dyDescent="0.2">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row>
    <row r="89" spans="1:26" ht="12.75" customHeight="1" x14ac:dyDescent="0.2">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row>
    <row r="90" spans="1:26" ht="12.75" customHeight="1" x14ac:dyDescent="0.2">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row>
    <row r="91" spans="1:26" ht="12.75" customHeight="1" x14ac:dyDescent="0.2">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row>
    <row r="92" spans="1:26" ht="12.75" customHeight="1" x14ac:dyDescent="0.2">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row>
    <row r="93" spans="1:26" ht="12.75" customHeight="1" x14ac:dyDescent="0.2">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row>
    <row r="94" spans="1:26" ht="12.75" customHeight="1" x14ac:dyDescent="0.2">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row>
    <row r="95" spans="1:26" ht="12.75" customHeight="1" x14ac:dyDescent="0.2">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row>
    <row r="96" spans="1:26" ht="12.75" customHeight="1" x14ac:dyDescent="0.2">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row>
    <row r="97" spans="1:26" ht="12.75" customHeight="1" x14ac:dyDescent="0.2">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row>
    <row r="98" spans="1:26" ht="12.75" customHeight="1" x14ac:dyDescent="0.2">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row>
    <row r="99" spans="1:26" ht="12.75" customHeight="1" x14ac:dyDescent="0.2">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row>
    <row r="100" spans="1:26" ht="12.75" customHeight="1" x14ac:dyDescent="0.2">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row>
    <row r="101" spans="1:26" ht="12.75" customHeight="1" x14ac:dyDescent="0.2">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row>
    <row r="102" spans="1:26" ht="12.75" customHeight="1" x14ac:dyDescent="0.2">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row>
    <row r="103" spans="1:26" ht="12.75" customHeight="1" x14ac:dyDescent="0.2">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row>
    <row r="104" spans="1:26" ht="12.75" customHeight="1" x14ac:dyDescent="0.2">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row>
    <row r="105" spans="1:26" ht="12.75" customHeight="1" x14ac:dyDescent="0.2">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row>
    <row r="106" spans="1:26" ht="12.75" customHeight="1" x14ac:dyDescent="0.2">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row>
    <row r="107" spans="1:26" ht="12.75" customHeight="1" x14ac:dyDescent="0.2">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row>
    <row r="108" spans="1:26" ht="12.75" customHeight="1" x14ac:dyDescent="0.2">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row>
    <row r="109" spans="1:26" ht="12.75" customHeight="1" x14ac:dyDescent="0.2">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row>
    <row r="110" spans="1:26" ht="12.75" customHeight="1" x14ac:dyDescent="0.2">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row>
    <row r="111" spans="1:26" ht="12.75" customHeight="1" x14ac:dyDescent="0.2">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row>
    <row r="112" spans="1:26" ht="12.75" customHeight="1" x14ac:dyDescent="0.2">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row>
    <row r="113" spans="1:26" ht="12.75" customHeight="1" x14ac:dyDescent="0.2">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row>
    <row r="114" spans="1:26" ht="12.75" customHeight="1" x14ac:dyDescent="0.2">
      <c r="A114" s="138"/>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row>
    <row r="115" spans="1:26" ht="12.75" customHeight="1" x14ac:dyDescent="0.2">
      <c r="A115" s="138"/>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row>
    <row r="116" spans="1:26" ht="12.75" customHeight="1" x14ac:dyDescent="0.2">
      <c r="A116" s="138"/>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row>
    <row r="117" spans="1:26" ht="12.75" customHeight="1" x14ac:dyDescent="0.2">
      <c r="A117" s="138"/>
      <c r="B117" s="138"/>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row>
    <row r="118" spans="1:26" ht="12.75" customHeight="1" x14ac:dyDescent="0.2">
      <c r="A118" s="138"/>
      <c r="B118" s="138"/>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row>
    <row r="119" spans="1:26" ht="12.75" customHeight="1" x14ac:dyDescent="0.2">
      <c r="A119" s="138"/>
      <c r="B119" s="138"/>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row>
    <row r="120" spans="1:26" ht="12.75" customHeight="1" x14ac:dyDescent="0.2">
      <c r="A120" s="138"/>
      <c r="B120" s="138"/>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row>
    <row r="121" spans="1:26" ht="12.75" customHeight="1" x14ac:dyDescent="0.2">
      <c r="A121" s="138"/>
      <c r="B121" s="138"/>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row>
    <row r="122" spans="1:26" ht="12.75" customHeight="1" x14ac:dyDescent="0.2">
      <c r="A122" s="138"/>
      <c r="B122" s="138"/>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row>
    <row r="123" spans="1:26" ht="12.75" customHeight="1" x14ac:dyDescent="0.2">
      <c r="A123" s="138"/>
      <c r="B123" s="138"/>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row>
    <row r="124" spans="1:26" ht="12.75" customHeight="1" x14ac:dyDescent="0.2">
      <c r="A124" s="138"/>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row>
    <row r="125" spans="1:26" ht="12.75" customHeight="1" x14ac:dyDescent="0.2">
      <c r="A125" s="138"/>
      <c r="B125" s="138"/>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row>
    <row r="126" spans="1:26" ht="12.75" customHeight="1" x14ac:dyDescent="0.2">
      <c r="A126" s="138"/>
      <c r="B126" s="138"/>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row>
    <row r="127" spans="1:26" ht="12.75" customHeight="1" x14ac:dyDescent="0.2">
      <c r="A127" s="138"/>
      <c r="B127" s="138"/>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row>
    <row r="128" spans="1:26" ht="12.75" customHeight="1" x14ac:dyDescent="0.2">
      <c r="A128" s="138"/>
      <c r="B128" s="138"/>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row>
    <row r="129" spans="1:26" ht="12.75" customHeight="1" x14ac:dyDescent="0.2">
      <c r="A129" s="138"/>
      <c r="B129" s="138"/>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row>
    <row r="130" spans="1:26" ht="12.75" customHeight="1" x14ac:dyDescent="0.2">
      <c r="A130" s="138"/>
      <c r="B130" s="138"/>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row>
    <row r="131" spans="1:26" ht="12.75" customHeight="1" x14ac:dyDescent="0.2">
      <c r="A131" s="138"/>
      <c r="B131" s="138"/>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row>
    <row r="132" spans="1:26" ht="12.75" customHeight="1" x14ac:dyDescent="0.2">
      <c r="A132" s="138"/>
      <c r="B132" s="138"/>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row>
    <row r="133" spans="1:26" ht="12.75" customHeight="1" x14ac:dyDescent="0.2">
      <c r="A133" s="138"/>
      <c r="B133" s="138"/>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row>
    <row r="134" spans="1:26" ht="12.75" customHeight="1" x14ac:dyDescent="0.2">
      <c r="A134" s="138"/>
      <c r="B134" s="138"/>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row>
    <row r="135" spans="1:26" ht="12.75" customHeight="1" x14ac:dyDescent="0.2">
      <c r="A135" s="138"/>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row>
    <row r="136" spans="1:26" ht="12.75" customHeight="1" x14ac:dyDescent="0.2">
      <c r="A136" s="138"/>
      <c r="B136" s="138"/>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row>
    <row r="137" spans="1:26" ht="12.75" customHeight="1" x14ac:dyDescent="0.2">
      <c r="A137" s="138"/>
      <c r="B137" s="138"/>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row>
    <row r="138" spans="1:26" ht="12.75" customHeight="1" x14ac:dyDescent="0.2">
      <c r="A138" s="138"/>
      <c r="B138" s="138"/>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row>
    <row r="139" spans="1:26" ht="12.75" customHeight="1" x14ac:dyDescent="0.2">
      <c r="A139" s="138"/>
      <c r="B139" s="138"/>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row>
    <row r="140" spans="1:26" ht="12.75" customHeight="1" x14ac:dyDescent="0.2">
      <c r="A140" s="138"/>
      <c r="B140" s="138"/>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row>
    <row r="141" spans="1:26" ht="12.75" customHeight="1" x14ac:dyDescent="0.2">
      <c r="A141" s="138"/>
      <c r="B141" s="138"/>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row>
    <row r="142" spans="1:26" ht="12.75" customHeight="1" x14ac:dyDescent="0.2">
      <c r="A142" s="138"/>
      <c r="B142" s="138"/>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row>
    <row r="143" spans="1:26" ht="12.75" customHeight="1" x14ac:dyDescent="0.2">
      <c r="A143" s="138"/>
      <c r="B143" s="138"/>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row>
    <row r="144" spans="1:26" ht="12.75" customHeight="1" x14ac:dyDescent="0.2">
      <c r="A144" s="138"/>
      <c r="B144" s="138"/>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row>
    <row r="145" spans="1:26" ht="12.75" customHeight="1" x14ac:dyDescent="0.2">
      <c r="A145" s="138"/>
      <c r="B145" s="138"/>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row>
    <row r="146" spans="1:26" ht="12.75" customHeight="1" x14ac:dyDescent="0.2">
      <c r="A146" s="138"/>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row>
    <row r="147" spans="1:26" ht="12.75" customHeight="1" x14ac:dyDescent="0.2">
      <c r="A147" s="138"/>
      <c r="B147" s="138"/>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row>
    <row r="148" spans="1:26" ht="12.75" customHeight="1" x14ac:dyDescent="0.2">
      <c r="A148" s="138"/>
      <c r="B148" s="138"/>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row>
    <row r="149" spans="1:26" ht="12.75" customHeight="1" x14ac:dyDescent="0.2">
      <c r="A149" s="138"/>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c r="Z149" s="138"/>
    </row>
    <row r="150" spans="1:26" ht="12.75" customHeight="1" x14ac:dyDescent="0.2">
      <c r="A150" s="138"/>
      <c r="B150" s="138"/>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c r="Z150" s="138"/>
    </row>
    <row r="151" spans="1:26" ht="12.75" customHeight="1" x14ac:dyDescent="0.2">
      <c r="A151" s="138"/>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c r="Z151" s="138"/>
    </row>
    <row r="152" spans="1:26" ht="12.75" customHeight="1" x14ac:dyDescent="0.2">
      <c r="A152" s="138"/>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c r="Z152" s="138"/>
    </row>
    <row r="153" spans="1:26" ht="12.75" customHeight="1" x14ac:dyDescent="0.2">
      <c r="A153" s="138"/>
      <c r="B153" s="138"/>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row>
    <row r="154" spans="1:26" ht="12.75" customHeight="1" x14ac:dyDescent="0.2">
      <c r="A154" s="138"/>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row>
    <row r="155" spans="1:26" ht="12.75" customHeight="1" x14ac:dyDescent="0.2">
      <c r="A155" s="138"/>
      <c r="B155" s="138"/>
      <c r="C155" s="138"/>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c r="Z155" s="138"/>
    </row>
    <row r="156" spans="1:26" ht="12.75" customHeight="1" x14ac:dyDescent="0.2">
      <c r="A156" s="138"/>
      <c r="B156" s="138"/>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c r="Z156" s="138"/>
    </row>
    <row r="157" spans="1:26" ht="12.75" customHeight="1" x14ac:dyDescent="0.2">
      <c r="A157" s="138"/>
      <c r="B157" s="138"/>
      <c r="C157" s="138"/>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c r="Z157" s="138"/>
    </row>
    <row r="158" spans="1:26" ht="12.75" customHeight="1" x14ac:dyDescent="0.2">
      <c r="A158" s="138"/>
      <c r="B158" s="138"/>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c r="Z158" s="138"/>
    </row>
    <row r="159" spans="1:26" ht="12.75" customHeight="1" x14ac:dyDescent="0.2">
      <c r="A159" s="138"/>
      <c r="B159" s="138"/>
      <c r="C159" s="138"/>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c r="Z159" s="138"/>
    </row>
    <row r="160" spans="1:26" ht="12.75" customHeight="1" x14ac:dyDescent="0.2">
      <c r="A160" s="138"/>
      <c r="B160" s="138"/>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c r="Z160" s="138"/>
    </row>
    <row r="161" spans="1:26" ht="12.75" customHeight="1" x14ac:dyDescent="0.2">
      <c r="A161" s="138"/>
      <c r="B161" s="138"/>
      <c r="C161" s="138"/>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c r="Z161" s="138"/>
    </row>
    <row r="162" spans="1:26" ht="12.75" customHeight="1" x14ac:dyDescent="0.2">
      <c r="A162" s="138"/>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c r="Z162" s="138"/>
    </row>
    <row r="163" spans="1:26" ht="12.75" customHeight="1" x14ac:dyDescent="0.2">
      <c r="A163" s="138"/>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c r="Z163" s="138"/>
    </row>
    <row r="164" spans="1:26" ht="12.75" customHeight="1" x14ac:dyDescent="0.2">
      <c r="A164" s="138"/>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row>
    <row r="165" spans="1:26" ht="12.75" customHeight="1" x14ac:dyDescent="0.2">
      <c r="A165" s="138"/>
      <c r="B165" s="138"/>
      <c r="C165" s="138"/>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c r="Z165" s="138"/>
    </row>
    <row r="166" spans="1:26" ht="12.75" customHeight="1" x14ac:dyDescent="0.2">
      <c r="A166" s="138"/>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row>
    <row r="167" spans="1:26" ht="12.75" customHeight="1" x14ac:dyDescent="0.2">
      <c r="A167" s="138"/>
      <c r="B167" s="138"/>
      <c r="C167" s="138"/>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c r="Z167" s="138"/>
    </row>
    <row r="168" spans="1:26" ht="12.75" customHeight="1" x14ac:dyDescent="0.2">
      <c r="A168" s="138"/>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row>
    <row r="169" spans="1:26" ht="12.75" customHeight="1" x14ac:dyDescent="0.2">
      <c r="A169" s="138"/>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138"/>
      <c r="Z169" s="138"/>
    </row>
    <row r="170" spans="1:26" ht="12.75" customHeight="1" x14ac:dyDescent="0.2">
      <c r="A170" s="138"/>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138"/>
      <c r="Z170" s="138"/>
    </row>
    <row r="171" spans="1:26" ht="12.75" customHeight="1" x14ac:dyDescent="0.2">
      <c r="A171" s="138"/>
      <c r="B171" s="138"/>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c r="Z171" s="138"/>
    </row>
    <row r="172" spans="1:26" ht="12.75" customHeight="1" x14ac:dyDescent="0.2">
      <c r="A172" s="138"/>
      <c r="B172" s="138"/>
      <c r="C172" s="138"/>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c r="Z172" s="138"/>
    </row>
    <row r="173" spans="1:26" ht="12.75" customHeight="1" x14ac:dyDescent="0.2">
      <c r="A173" s="138"/>
      <c r="B173" s="138"/>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c r="Y173" s="138"/>
      <c r="Z173" s="138"/>
    </row>
    <row r="174" spans="1:26" ht="12.75" customHeight="1" x14ac:dyDescent="0.2">
      <c r="A174" s="138"/>
      <c r="B174" s="138"/>
      <c r="C174" s="138"/>
      <c r="D174" s="138"/>
      <c r="E174" s="138"/>
      <c r="F174" s="138"/>
      <c r="G174" s="138"/>
      <c r="H174" s="138"/>
      <c r="I174" s="138"/>
      <c r="J174" s="138"/>
      <c r="K174" s="138"/>
      <c r="L174" s="138"/>
      <c r="M174" s="138"/>
      <c r="N174" s="138"/>
      <c r="O174" s="138"/>
      <c r="P174" s="138"/>
      <c r="Q174" s="138"/>
      <c r="R174" s="138"/>
      <c r="S174" s="138"/>
      <c r="T174" s="138"/>
      <c r="U174" s="138"/>
      <c r="V174" s="138"/>
      <c r="W174" s="138"/>
      <c r="X174" s="138"/>
      <c r="Y174" s="138"/>
      <c r="Z174" s="138"/>
    </row>
    <row r="175" spans="1:26" ht="12.75" customHeight="1" x14ac:dyDescent="0.2">
      <c r="A175" s="138"/>
      <c r="B175" s="138"/>
      <c r="C175" s="138"/>
      <c r="D175" s="138"/>
      <c r="E175" s="138"/>
      <c r="F175" s="138"/>
      <c r="G175" s="138"/>
      <c r="H175" s="138"/>
      <c r="I175" s="138"/>
      <c r="J175" s="138"/>
      <c r="K175" s="138"/>
      <c r="L175" s="138"/>
      <c r="M175" s="138"/>
      <c r="N175" s="138"/>
      <c r="O175" s="138"/>
      <c r="P175" s="138"/>
      <c r="Q175" s="138"/>
      <c r="R175" s="138"/>
      <c r="S175" s="138"/>
      <c r="T175" s="138"/>
      <c r="U175" s="138"/>
      <c r="V175" s="138"/>
      <c r="W175" s="138"/>
      <c r="X175" s="138"/>
      <c r="Y175" s="138"/>
      <c r="Z175" s="138"/>
    </row>
    <row r="176" spans="1:26" ht="12.75" customHeight="1" x14ac:dyDescent="0.2">
      <c r="A176" s="138"/>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c r="Z176" s="138"/>
    </row>
    <row r="177" spans="1:26" ht="12.75" customHeight="1" x14ac:dyDescent="0.2">
      <c r="A177" s="138"/>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c r="Z177" s="138"/>
    </row>
    <row r="178" spans="1:26" ht="12.75" customHeight="1" x14ac:dyDescent="0.2">
      <c r="A178" s="138"/>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row>
    <row r="179" spans="1:26" ht="12.75" customHeight="1" x14ac:dyDescent="0.2">
      <c r="A179" s="138"/>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c r="Z179" s="138"/>
    </row>
    <row r="180" spans="1:26" ht="12.75" customHeight="1" x14ac:dyDescent="0.2">
      <c r="A180" s="138"/>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row>
    <row r="181" spans="1:26" ht="12.75" customHeight="1" x14ac:dyDescent="0.2">
      <c r="A181" s="138"/>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c r="Z181" s="138"/>
    </row>
    <row r="182" spans="1:26" ht="12.75" customHeight="1" x14ac:dyDescent="0.2">
      <c r="A182" s="138"/>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c r="Z182" s="138"/>
    </row>
    <row r="183" spans="1:26" ht="12.75" customHeight="1" x14ac:dyDescent="0.2">
      <c r="A183" s="138"/>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c r="Z183" s="138"/>
    </row>
    <row r="184" spans="1:26" ht="12.75" customHeight="1" x14ac:dyDescent="0.2">
      <c r="A184" s="138"/>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c r="Z184" s="138"/>
    </row>
    <row r="185" spans="1:26" ht="12.75" customHeight="1" x14ac:dyDescent="0.2">
      <c r="A185" s="138"/>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c r="Z185" s="138"/>
    </row>
    <row r="186" spans="1:26" ht="12.75" customHeight="1" x14ac:dyDescent="0.2">
      <c r="A186" s="138"/>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c r="Z186" s="138"/>
    </row>
    <row r="187" spans="1:26" ht="12.75" customHeight="1" x14ac:dyDescent="0.2">
      <c r="A187" s="138"/>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row>
    <row r="188" spans="1:26" ht="12.75" customHeight="1" x14ac:dyDescent="0.2">
      <c r="A188" s="138"/>
      <c r="B188" s="138"/>
      <c r="C188" s="138"/>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c r="Z188" s="138"/>
    </row>
    <row r="189" spans="1:26" ht="12.75" customHeight="1" x14ac:dyDescent="0.2">
      <c r="A189" s="138"/>
      <c r="B189" s="138"/>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c r="Z189" s="138"/>
    </row>
    <row r="190" spans="1:26" ht="12.75" customHeight="1" x14ac:dyDescent="0.2">
      <c r="A190" s="138"/>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c r="Z190" s="138"/>
    </row>
    <row r="191" spans="1:26" ht="12.75" customHeight="1" x14ac:dyDescent="0.2">
      <c r="A191" s="138"/>
      <c r="B191" s="138"/>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c r="Z191" s="138"/>
    </row>
    <row r="192" spans="1:26" ht="12.75" customHeight="1" x14ac:dyDescent="0.2">
      <c r="A192" s="138"/>
      <c r="B192" s="138"/>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c r="Z192" s="138"/>
    </row>
    <row r="193" spans="1:26" ht="12.75" customHeight="1" x14ac:dyDescent="0.2">
      <c r="A193" s="138"/>
      <c r="B193" s="138"/>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c r="Z193" s="138"/>
    </row>
    <row r="194" spans="1:26" ht="12.75" customHeight="1" x14ac:dyDescent="0.2">
      <c r="A194" s="138"/>
      <c r="B194" s="138"/>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c r="Z194" s="138"/>
    </row>
    <row r="195" spans="1:26" ht="12.75" customHeight="1" x14ac:dyDescent="0.2">
      <c r="A195" s="138"/>
      <c r="B195" s="138"/>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c r="Z195" s="138"/>
    </row>
    <row r="196" spans="1:26" ht="12.75" customHeight="1" x14ac:dyDescent="0.2">
      <c r="A196" s="138"/>
      <c r="B196" s="138"/>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c r="Z196" s="138"/>
    </row>
    <row r="197" spans="1:26" ht="12.75" customHeight="1" x14ac:dyDescent="0.2">
      <c r="A197" s="138"/>
      <c r="B197" s="138"/>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row>
    <row r="198" spans="1:26" ht="12.75" customHeight="1" x14ac:dyDescent="0.2">
      <c r="A198" s="138"/>
      <c r="B198" s="138"/>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c r="Z198" s="138"/>
    </row>
    <row r="199" spans="1:26" ht="12.75" customHeight="1" x14ac:dyDescent="0.2">
      <c r="A199" s="138"/>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row>
    <row r="200" spans="1:26" ht="12.75" customHeight="1" x14ac:dyDescent="0.2">
      <c r="A200" s="138"/>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c r="Z200" s="138"/>
    </row>
    <row r="201" spans="1:26" ht="12.75" customHeight="1" x14ac:dyDescent="0.2">
      <c r="A201" s="138"/>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38"/>
      <c r="Z201" s="138"/>
    </row>
    <row r="202" spans="1:26" ht="12.75" customHeight="1" x14ac:dyDescent="0.2">
      <c r="A202" s="138"/>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row>
    <row r="203" spans="1:26" ht="12.75" customHeight="1" x14ac:dyDescent="0.2">
      <c r="A203" s="138"/>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row>
    <row r="204" spans="1:26" ht="12.75" customHeight="1" x14ac:dyDescent="0.2">
      <c r="A204" s="138"/>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c r="Z204" s="138"/>
    </row>
    <row r="205" spans="1:26" ht="12.75" customHeight="1" x14ac:dyDescent="0.2">
      <c r="A205" s="138"/>
      <c r="B205" s="138"/>
      <c r="C205" s="138"/>
      <c r="D205" s="138"/>
      <c r="E205" s="138"/>
      <c r="F205" s="138"/>
      <c r="G205" s="138"/>
      <c r="H205" s="138"/>
      <c r="I205" s="138"/>
      <c r="J205" s="138"/>
      <c r="K205" s="138"/>
      <c r="L205" s="138"/>
      <c r="M205" s="138"/>
      <c r="N205" s="138"/>
      <c r="O205" s="138"/>
      <c r="P205" s="138"/>
      <c r="Q205" s="138"/>
      <c r="R205" s="138"/>
      <c r="S205" s="138"/>
      <c r="T205" s="138"/>
      <c r="U205" s="138"/>
      <c r="V205" s="138"/>
      <c r="W205" s="138"/>
      <c r="X205" s="138"/>
      <c r="Y205" s="138"/>
      <c r="Z205" s="138"/>
    </row>
    <row r="206" spans="1:26" ht="12.75" customHeight="1" x14ac:dyDescent="0.2">
      <c r="A206" s="138"/>
      <c r="B206" s="138"/>
      <c r="C206" s="138"/>
      <c r="D206" s="138"/>
      <c r="E206" s="138"/>
      <c r="F206" s="138"/>
      <c r="G206" s="138"/>
      <c r="H206" s="138"/>
      <c r="I206" s="138"/>
      <c r="J206" s="138"/>
      <c r="K206" s="138"/>
      <c r="L206" s="138"/>
      <c r="M206" s="138"/>
      <c r="N206" s="138"/>
      <c r="O206" s="138"/>
      <c r="P206" s="138"/>
      <c r="Q206" s="138"/>
      <c r="R206" s="138"/>
      <c r="S206" s="138"/>
      <c r="T206" s="138"/>
      <c r="U206" s="138"/>
      <c r="V206" s="138"/>
      <c r="W206" s="138"/>
      <c r="X206" s="138"/>
      <c r="Y206" s="138"/>
      <c r="Z206" s="138"/>
    </row>
    <row r="207" spans="1:26" ht="12.75" customHeight="1" x14ac:dyDescent="0.2">
      <c r="A207" s="138"/>
      <c r="B207" s="138"/>
      <c r="C207" s="138"/>
      <c r="D207" s="138"/>
      <c r="E207" s="138"/>
      <c r="F207" s="138"/>
      <c r="G207" s="138"/>
      <c r="H207" s="138"/>
      <c r="I207" s="138"/>
      <c r="J207" s="138"/>
      <c r="K207" s="138"/>
      <c r="L207" s="138"/>
      <c r="M207" s="138"/>
      <c r="N207" s="138"/>
      <c r="O207" s="138"/>
      <c r="P207" s="138"/>
      <c r="Q207" s="138"/>
      <c r="R207" s="138"/>
      <c r="S207" s="138"/>
      <c r="T207" s="138"/>
      <c r="U207" s="138"/>
      <c r="V207" s="138"/>
      <c r="W207" s="138"/>
      <c r="X207" s="138"/>
      <c r="Y207" s="138"/>
      <c r="Z207" s="138"/>
    </row>
    <row r="208" spans="1:26" ht="12.75" customHeight="1" x14ac:dyDescent="0.2">
      <c r="A208" s="138"/>
      <c r="B208" s="138"/>
      <c r="C208" s="138"/>
      <c r="D208" s="138"/>
      <c r="E208" s="138"/>
      <c r="F208" s="138"/>
      <c r="G208" s="138"/>
      <c r="H208" s="138"/>
      <c r="I208" s="138"/>
      <c r="J208" s="138"/>
      <c r="K208" s="138"/>
      <c r="L208" s="138"/>
      <c r="M208" s="138"/>
      <c r="N208" s="138"/>
      <c r="O208" s="138"/>
      <c r="P208" s="138"/>
      <c r="Q208" s="138"/>
      <c r="R208" s="138"/>
      <c r="S208" s="138"/>
      <c r="T208" s="138"/>
      <c r="U208" s="138"/>
      <c r="V208" s="138"/>
      <c r="W208" s="138"/>
      <c r="X208" s="138"/>
      <c r="Y208" s="138"/>
      <c r="Z208" s="138"/>
    </row>
    <row r="209" spans="1:26" ht="12.75" customHeight="1" x14ac:dyDescent="0.2">
      <c r="A209" s="138"/>
      <c r="B209" s="138"/>
      <c r="C209" s="138"/>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c r="Z209" s="138"/>
    </row>
    <row r="210" spans="1:26" ht="12.75" customHeight="1" x14ac:dyDescent="0.2">
      <c r="A210" s="138"/>
      <c r="B210" s="138"/>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c r="Z210" s="138"/>
    </row>
    <row r="211" spans="1:26" ht="12.75" customHeight="1" x14ac:dyDescent="0.2">
      <c r="A211" s="138"/>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c r="Z211" s="138"/>
    </row>
    <row r="212" spans="1:26" ht="12.75" customHeight="1" x14ac:dyDescent="0.2">
      <c r="A212" s="138"/>
      <c r="B212" s="138"/>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c r="Z212" s="138"/>
    </row>
    <row r="213" spans="1:26" ht="12.75" customHeight="1" x14ac:dyDescent="0.2">
      <c r="A213" s="138"/>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c r="Z213" s="138"/>
    </row>
    <row r="214" spans="1:26" ht="12.75" customHeight="1" x14ac:dyDescent="0.2">
      <c r="A214" s="138"/>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c r="Z214" s="138"/>
    </row>
    <row r="215" spans="1:26" ht="12.75" customHeight="1" x14ac:dyDescent="0.2">
      <c r="A215" s="138"/>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c r="Z215" s="138"/>
    </row>
    <row r="216" spans="1:26" ht="12.75" customHeight="1" x14ac:dyDescent="0.2">
      <c r="A216" s="138"/>
      <c r="B216" s="138"/>
      <c r="C216" s="138"/>
      <c r="D216" s="138"/>
      <c r="E216" s="138"/>
      <c r="F216" s="138"/>
      <c r="G216" s="138"/>
      <c r="H216" s="138"/>
      <c r="I216" s="138"/>
      <c r="J216" s="138"/>
      <c r="K216" s="138"/>
      <c r="L216" s="138"/>
      <c r="M216" s="138"/>
      <c r="N216" s="138"/>
      <c r="O216" s="138"/>
      <c r="P216" s="138"/>
      <c r="Q216" s="138"/>
      <c r="R216" s="138"/>
      <c r="S216" s="138"/>
      <c r="T216" s="138"/>
      <c r="U216" s="138"/>
      <c r="V216" s="138"/>
      <c r="W216" s="138"/>
      <c r="X216" s="138"/>
      <c r="Y216" s="138"/>
      <c r="Z216" s="138"/>
    </row>
    <row r="217" spans="1:26" ht="12.75" customHeight="1" x14ac:dyDescent="0.2">
      <c r="A217" s="138"/>
      <c r="B217" s="138"/>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c r="Z217" s="138"/>
    </row>
    <row r="218" spans="1:26" ht="12.75" customHeight="1" x14ac:dyDescent="0.2">
      <c r="A218" s="138"/>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c r="Z218" s="138"/>
    </row>
    <row r="219" spans="1:26" ht="12.75" customHeight="1" x14ac:dyDescent="0.2">
      <c r="A219" s="138"/>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c r="Z219" s="138"/>
    </row>
    <row r="220" spans="1:26" ht="12.75" customHeight="1" x14ac:dyDescent="0.2">
      <c r="A220" s="138"/>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c r="Z220" s="138"/>
    </row>
    <row r="221" spans="1:26" ht="12.75" customHeight="1" x14ac:dyDescent="0.2">
      <c r="A221" s="138"/>
      <c r="B221" s="138"/>
      <c r="C221" s="138"/>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c r="Z221" s="138"/>
    </row>
    <row r="222" spans="1:26" ht="12.75" customHeight="1" x14ac:dyDescent="0.2">
      <c r="A222" s="138"/>
      <c r="B222" s="138"/>
      <c r="C222" s="138"/>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c r="Z222" s="138"/>
    </row>
    <row r="223" spans="1:26" ht="12.75" customHeight="1" x14ac:dyDescent="0.2">
      <c r="A223" s="138"/>
      <c r="B223" s="138"/>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c r="Z223" s="138"/>
    </row>
    <row r="224" spans="1:26" ht="12.75" customHeight="1" x14ac:dyDescent="0.2">
      <c r="A224" s="138"/>
      <c r="B224" s="138"/>
      <c r="C224" s="138"/>
      <c r="D224" s="138"/>
      <c r="E224" s="138"/>
      <c r="F224" s="138"/>
      <c r="G224" s="138"/>
      <c r="H224" s="138"/>
      <c r="I224" s="138"/>
      <c r="J224" s="138"/>
      <c r="K224" s="138"/>
      <c r="L224" s="138"/>
      <c r="M224" s="138"/>
      <c r="N224" s="138"/>
      <c r="O224" s="138"/>
      <c r="P224" s="138"/>
      <c r="Q224" s="138"/>
      <c r="R224" s="138"/>
      <c r="S224" s="138"/>
      <c r="T224" s="138"/>
      <c r="U224" s="138"/>
      <c r="V224" s="138"/>
      <c r="W224" s="138"/>
      <c r="X224" s="138"/>
      <c r="Y224" s="138"/>
      <c r="Z224" s="138"/>
    </row>
    <row r="225" spans="1:26" ht="12.75" customHeight="1" x14ac:dyDescent="0.2">
      <c r="A225" s="138"/>
      <c r="B225" s="138"/>
      <c r="C225" s="138"/>
      <c r="D225" s="138"/>
      <c r="E225" s="138"/>
      <c r="F225" s="138"/>
      <c r="G225" s="138"/>
      <c r="H225" s="138"/>
      <c r="I225" s="138"/>
      <c r="J225" s="138"/>
      <c r="K225" s="138"/>
      <c r="L225" s="138"/>
      <c r="M225" s="138"/>
      <c r="N225" s="138"/>
      <c r="O225" s="138"/>
      <c r="P225" s="138"/>
      <c r="Q225" s="138"/>
      <c r="R225" s="138"/>
      <c r="S225" s="138"/>
      <c r="T225" s="138"/>
      <c r="U225" s="138"/>
      <c r="V225" s="138"/>
      <c r="W225" s="138"/>
      <c r="X225" s="138"/>
      <c r="Y225" s="138"/>
      <c r="Z225" s="138"/>
    </row>
    <row r="226" spans="1:26" ht="12.75" customHeight="1" x14ac:dyDescent="0.2">
      <c r="A226" s="138"/>
      <c r="B226" s="138"/>
      <c r="C226" s="138"/>
      <c r="D226" s="138"/>
      <c r="E226" s="138"/>
      <c r="F226" s="138"/>
      <c r="G226" s="138"/>
      <c r="H226" s="138"/>
      <c r="I226" s="138"/>
      <c r="J226" s="138"/>
      <c r="K226" s="138"/>
      <c r="L226" s="138"/>
      <c r="M226" s="138"/>
      <c r="N226" s="138"/>
      <c r="O226" s="138"/>
      <c r="P226" s="138"/>
      <c r="Q226" s="138"/>
      <c r="R226" s="138"/>
      <c r="S226" s="138"/>
      <c r="T226" s="138"/>
      <c r="U226" s="138"/>
      <c r="V226" s="138"/>
      <c r="W226" s="138"/>
      <c r="X226" s="138"/>
      <c r="Y226" s="138"/>
      <c r="Z226" s="138"/>
    </row>
    <row r="227" spans="1:26" ht="12.75" customHeight="1" x14ac:dyDescent="0.2">
      <c r="A227" s="138"/>
      <c r="B227" s="138"/>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row>
    <row r="228" spans="1:26" ht="12.75" customHeight="1" x14ac:dyDescent="0.2">
      <c r="A228" s="138"/>
      <c r="B228" s="138"/>
      <c r="C228" s="138"/>
      <c r="D228" s="138"/>
      <c r="E228" s="138"/>
      <c r="F228" s="138"/>
      <c r="G228" s="138"/>
      <c r="H228" s="138"/>
      <c r="I228" s="138"/>
      <c r="J228" s="138"/>
      <c r="K228" s="138"/>
      <c r="L228" s="138"/>
      <c r="M228" s="138"/>
      <c r="N228" s="138"/>
      <c r="O228" s="138"/>
      <c r="P228" s="138"/>
      <c r="Q228" s="138"/>
      <c r="R228" s="138"/>
      <c r="S228" s="138"/>
      <c r="T228" s="138"/>
      <c r="U228" s="138"/>
      <c r="V228" s="138"/>
      <c r="W228" s="138"/>
      <c r="X228" s="138"/>
      <c r="Y228" s="138"/>
      <c r="Z228" s="138"/>
    </row>
    <row r="229" spans="1:26" ht="12.75" customHeight="1" x14ac:dyDescent="0.2">
      <c r="A229" s="138"/>
      <c r="B229" s="138"/>
      <c r="C229" s="138"/>
      <c r="D229" s="138"/>
      <c r="E229" s="138"/>
      <c r="F229" s="138"/>
      <c r="G229" s="138"/>
      <c r="H229" s="138"/>
      <c r="I229" s="138"/>
      <c r="J229" s="138"/>
      <c r="K229" s="138"/>
      <c r="L229" s="138"/>
      <c r="M229" s="138"/>
      <c r="N229" s="138"/>
      <c r="O229" s="138"/>
      <c r="P229" s="138"/>
      <c r="Q229" s="138"/>
      <c r="R229" s="138"/>
      <c r="S229" s="138"/>
      <c r="T229" s="138"/>
      <c r="U229" s="138"/>
      <c r="V229" s="138"/>
      <c r="W229" s="138"/>
      <c r="X229" s="138"/>
      <c r="Y229" s="138"/>
      <c r="Z229" s="138"/>
    </row>
    <row r="230" spans="1:26" ht="12.75" customHeight="1" x14ac:dyDescent="0.2">
      <c r="A230" s="138"/>
      <c r="B230" s="138"/>
      <c r="C230" s="138"/>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c r="Z230" s="138"/>
    </row>
    <row r="231" spans="1:26" ht="12.75" customHeight="1" x14ac:dyDescent="0.2">
      <c r="A231" s="138"/>
      <c r="B231" s="138"/>
      <c r="C231" s="138"/>
      <c r="D231" s="138"/>
      <c r="E231" s="138"/>
      <c r="F231" s="138"/>
      <c r="G231" s="138"/>
      <c r="H231" s="138"/>
      <c r="I231" s="138"/>
      <c r="J231" s="138"/>
      <c r="K231" s="138"/>
      <c r="L231" s="138"/>
      <c r="M231" s="138"/>
      <c r="N231" s="138"/>
      <c r="O231" s="138"/>
      <c r="P231" s="138"/>
      <c r="Q231" s="138"/>
      <c r="R231" s="138"/>
      <c r="S231" s="138"/>
      <c r="T231" s="138"/>
      <c r="U231" s="138"/>
      <c r="V231" s="138"/>
      <c r="W231" s="138"/>
      <c r="X231" s="138"/>
      <c r="Y231" s="138"/>
      <c r="Z231" s="138"/>
    </row>
    <row r="232" spans="1:26" ht="12.75" customHeight="1" x14ac:dyDescent="0.2">
      <c r="A232" s="138"/>
      <c r="B232" s="138"/>
      <c r="C232" s="138"/>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c r="Z232" s="138"/>
    </row>
    <row r="233" spans="1:26" ht="12.75" customHeight="1" x14ac:dyDescent="0.2">
      <c r="A233" s="138"/>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c r="Z233" s="138"/>
    </row>
    <row r="234" spans="1:26" ht="12.75" customHeight="1" x14ac:dyDescent="0.2">
      <c r="A234" s="138"/>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c r="Z234" s="138"/>
    </row>
    <row r="235" spans="1:26" ht="12.75" customHeight="1" x14ac:dyDescent="0.2">
      <c r="A235" s="138"/>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c r="Z235" s="138"/>
    </row>
    <row r="236" spans="1:26" ht="12.75" customHeight="1" x14ac:dyDescent="0.2">
      <c r="A236" s="138"/>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c r="Z236" s="138"/>
    </row>
    <row r="237" spans="1:26" ht="12.75" customHeight="1" x14ac:dyDescent="0.2">
      <c r="A237" s="138"/>
      <c r="B237" s="138"/>
      <c r="C237" s="138"/>
      <c r="D237" s="138"/>
      <c r="E237" s="138"/>
      <c r="F237" s="138"/>
      <c r="G237" s="138"/>
      <c r="H237" s="138"/>
      <c r="I237" s="138"/>
      <c r="J237" s="138"/>
      <c r="K237" s="138"/>
      <c r="L237" s="138"/>
      <c r="M237" s="138"/>
      <c r="N237" s="138"/>
      <c r="O237" s="138"/>
      <c r="P237" s="138"/>
      <c r="Q237" s="138"/>
      <c r="R237" s="138"/>
      <c r="S237" s="138"/>
      <c r="T237" s="138"/>
      <c r="U237" s="138"/>
      <c r="V237" s="138"/>
      <c r="W237" s="138"/>
      <c r="X237" s="138"/>
      <c r="Y237" s="138"/>
      <c r="Z237" s="138"/>
    </row>
    <row r="238" spans="1:26" ht="12.75" customHeight="1" x14ac:dyDescent="0.2">
      <c r="A238" s="138"/>
      <c r="B238" s="138"/>
      <c r="C238" s="138"/>
      <c r="D238" s="138"/>
      <c r="E238" s="138"/>
      <c r="F238" s="138"/>
      <c r="G238" s="138"/>
      <c r="H238" s="138"/>
      <c r="I238" s="138"/>
      <c r="J238" s="138"/>
      <c r="K238" s="138"/>
      <c r="L238" s="138"/>
      <c r="M238" s="138"/>
      <c r="N238" s="138"/>
      <c r="O238" s="138"/>
      <c r="P238" s="138"/>
      <c r="Q238" s="138"/>
      <c r="R238" s="138"/>
      <c r="S238" s="138"/>
      <c r="T238" s="138"/>
      <c r="U238" s="138"/>
      <c r="V238" s="138"/>
      <c r="W238" s="138"/>
      <c r="X238" s="138"/>
      <c r="Y238" s="138"/>
      <c r="Z238" s="138"/>
    </row>
    <row r="239" spans="1:26" ht="12.75" customHeight="1" x14ac:dyDescent="0.2">
      <c r="A239" s="138"/>
      <c r="B239" s="138"/>
      <c r="C239" s="138"/>
      <c r="D239" s="138"/>
      <c r="E239" s="138"/>
      <c r="F239" s="138"/>
      <c r="G239" s="138"/>
      <c r="H239" s="138"/>
      <c r="I239" s="138"/>
      <c r="J239" s="138"/>
      <c r="K239" s="138"/>
      <c r="L239" s="138"/>
      <c r="M239" s="138"/>
      <c r="N239" s="138"/>
      <c r="O239" s="138"/>
      <c r="P239" s="138"/>
      <c r="Q239" s="138"/>
      <c r="R239" s="138"/>
      <c r="S239" s="138"/>
      <c r="T239" s="138"/>
      <c r="U239" s="138"/>
      <c r="V239" s="138"/>
      <c r="W239" s="138"/>
      <c r="X239" s="138"/>
      <c r="Y239" s="138"/>
      <c r="Z239" s="138"/>
    </row>
    <row r="240" spans="1:26" ht="12.75" customHeight="1" x14ac:dyDescent="0.2">
      <c r="A240" s="138"/>
      <c r="B240" s="138"/>
      <c r="C240" s="138"/>
      <c r="D240" s="138"/>
      <c r="E240" s="138"/>
      <c r="F240" s="138"/>
      <c r="G240" s="138"/>
      <c r="H240" s="138"/>
      <c r="I240" s="138"/>
      <c r="J240" s="138"/>
      <c r="K240" s="138"/>
      <c r="L240" s="138"/>
      <c r="M240" s="138"/>
      <c r="N240" s="138"/>
      <c r="O240" s="138"/>
      <c r="P240" s="138"/>
      <c r="Q240" s="138"/>
      <c r="R240" s="138"/>
      <c r="S240" s="138"/>
      <c r="T240" s="138"/>
      <c r="U240" s="138"/>
      <c r="V240" s="138"/>
      <c r="W240" s="138"/>
      <c r="X240" s="138"/>
      <c r="Y240" s="138"/>
      <c r="Z240" s="138"/>
    </row>
    <row r="241" spans="1:26" ht="12.75" customHeight="1" x14ac:dyDescent="0.2">
      <c r="A241" s="138"/>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8"/>
      <c r="X241" s="138"/>
      <c r="Y241" s="138"/>
      <c r="Z241" s="138"/>
    </row>
    <row r="242" spans="1:26" ht="12.75" customHeight="1" x14ac:dyDescent="0.2">
      <c r="A242" s="138"/>
      <c r="B242" s="138"/>
      <c r="C242" s="138"/>
      <c r="D242" s="138"/>
      <c r="E242" s="138"/>
      <c r="F242" s="138"/>
      <c r="G242" s="138"/>
      <c r="H242" s="138"/>
      <c r="I242" s="138"/>
      <c r="J242" s="138"/>
      <c r="K242" s="138"/>
      <c r="L242" s="138"/>
      <c r="M242" s="138"/>
      <c r="N242" s="138"/>
      <c r="O242" s="138"/>
      <c r="P242" s="138"/>
      <c r="Q242" s="138"/>
      <c r="R242" s="138"/>
      <c r="S242" s="138"/>
      <c r="T242" s="138"/>
      <c r="U242" s="138"/>
      <c r="V242" s="138"/>
      <c r="W242" s="138"/>
      <c r="X242" s="138"/>
      <c r="Y242" s="138"/>
      <c r="Z242" s="138"/>
    </row>
    <row r="243" spans="1:26" ht="12.75" customHeight="1" x14ac:dyDescent="0.2">
      <c r="A243" s="138"/>
      <c r="B243" s="138"/>
      <c r="C243" s="138"/>
      <c r="D243" s="138"/>
      <c r="E243" s="138"/>
      <c r="F243" s="138"/>
      <c r="G243" s="138"/>
      <c r="H243" s="138"/>
      <c r="I243" s="138"/>
      <c r="J243" s="138"/>
      <c r="K243" s="138"/>
      <c r="L243" s="138"/>
      <c r="M243" s="138"/>
      <c r="N243" s="138"/>
      <c r="O243" s="138"/>
      <c r="P243" s="138"/>
      <c r="Q243" s="138"/>
      <c r="R243" s="138"/>
      <c r="S243" s="138"/>
      <c r="T243" s="138"/>
      <c r="U243" s="138"/>
      <c r="V243" s="138"/>
      <c r="W243" s="138"/>
      <c r="X243" s="138"/>
      <c r="Y243" s="138"/>
      <c r="Z243" s="138"/>
    </row>
    <row r="244" spans="1:26" ht="12.75" customHeight="1" x14ac:dyDescent="0.2">
      <c r="A244" s="138"/>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c r="Z244" s="138"/>
    </row>
    <row r="245" spans="1:26" ht="12.75" customHeight="1" x14ac:dyDescent="0.2">
      <c r="A245" s="138"/>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c r="Z245" s="138"/>
    </row>
    <row r="246" spans="1:26" ht="12.75" customHeight="1" x14ac:dyDescent="0.2">
      <c r="A246" s="138"/>
      <c r="B246" s="138"/>
      <c r="C246" s="138"/>
      <c r="D246" s="138"/>
      <c r="E246" s="138"/>
      <c r="F246" s="138"/>
      <c r="G246" s="138"/>
      <c r="H246" s="138"/>
      <c r="I246" s="138"/>
      <c r="J246" s="138"/>
      <c r="K246" s="138"/>
      <c r="L246" s="138"/>
      <c r="M246" s="138"/>
      <c r="N246" s="138"/>
      <c r="O246" s="138"/>
      <c r="P246" s="138"/>
      <c r="Q246" s="138"/>
      <c r="R246" s="138"/>
      <c r="S246" s="138"/>
      <c r="T246" s="138"/>
      <c r="U246" s="138"/>
      <c r="V246" s="138"/>
      <c r="W246" s="138"/>
      <c r="X246" s="138"/>
      <c r="Y246" s="138"/>
      <c r="Z246" s="138"/>
    </row>
    <row r="247" spans="1:26" ht="12.75" customHeight="1" x14ac:dyDescent="0.2">
      <c r="A247" s="138"/>
      <c r="B247" s="138"/>
      <c r="C247" s="138"/>
      <c r="D247" s="138"/>
      <c r="E247" s="138"/>
      <c r="F247" s="138"/>
      <c r="G247" s="138"/>
      <c r="H247" s="138"/>
      <c r="I247" s="138"/>
      <c r="J247" s="138"/>
      <c r="K247" s="138"/>
      <c r="L247" s="138"/>
      <c r="M247" s="138"/>
      <c r="N247" s="138"/>
      <c r="O247" s="138"/>
      <c r="P247" s="138"/>
      <c r="Q247" s="138"/>
      <c r="R247" s="138"/>
      <c r="S247" s="138"/>
      <c r="T247" s="138"/>
      <c r="U247" s="138"/>
      <c r="V247" s="138"/>
      <c r="W247" s="138"/>
      <c r="X247" s="138"/>
      <c r="Y247" s="138"/>
      <c r="Z247" s="138"/>
    </row>
    <row r="248" spans="1:26" ht="12.75" customHeight="1" x14ac:dyDescent="0.2">
      <c r="A248" s="138"/>
      <c r="B248" s="138"/>
      <c r="C248" s="138"/>
      <c r="D248" s="138"/>
      <c r="E248" s="138"/>
      <c r="F248" s="138"/>
      <c r="G248" s="138"/>
      <c r="H248" s="138"/>
      <c r="I248" s="138"/>
      <c r="J248" s="138"/>
      <c r="K248" s="138"/>
      <c r="L248" s="138"/>
      <c r="M248" s="138"/>
      <c r="N248" s="138"/>
      <c r="O248" s="138"/>
      <c r="P248" s="138"/>
      <c r="Q248" s="138"/>
      <c r="R248" s="138"/>
      <c r="S248" s="138"/>
      <c r="T248" s="138"/>
      <c r="U248" s="138"/>
      <c r="V248" s="138"/>
      <c r="W248" s="138"/>
      <c r="X248" s="138"/>
      <c r="Y248" s="138"/>
      <c r="Z248" s="138"/>
    </row>
    <row r="249" spans="1:26" ht="12.75" customHeight="1" x14ac:dyDescent="0.2">
      <c r="A249" s="138"/>
      <c r="B249" s="138"/>
      <c r="C249" s="138"/>
      <c r="D249" s="138"/>
      <c r="E249" s="138"/>
      <c r="F249" s="138"/>
      <c r="G249" s="138"/>
      <c r="H249" s="138"/>
      <c r="I249" s="138"/>
      <c r="J249" s="138"/>
      <c r="K249" s="138"/>
      <c r="L249" s="138"/>
      <c r="M249" s="138"/>
      <c r="N249" s="138"/>
      <c r="O249" s="138"/>
      <c r="P249" s="138"/>
      <c r="Q249" s="138"/>
      <c r="R249" s="138"/>
      <c r="S249" s="138"/>
      <c r="T249" s="138"/>
      <c r="U249" s="138"/>
      <c r="V249" s="138"/>
      <c r="W249" s="138"/>
      <c r="X249" s="138"/>
      <c r="Y249" s="138"/>
      <c r="Z249" s="138"/>
    </row>
    <row r="250" spans="1:26" ht="12.75" customHeight="1" x14ac:dyDescent="0.2">
      <c r="A250" s="138"/>
      <c r="B250" s="138"/>
      <c r="C250" s="138"/>
      <c r="D250" s="138"/>
      <c r="E250" s="138"/>
      <c r="F250" s="138"/>
      <c r="G250" s="138"/>
      <c r="H250" s="138"/>
      <c r="I250" s="138"/>
      <c r="J250" s="138"/>
      <c r="K250" s="138"/>
      <c r="L250" s="138"/>
      <c r="M250" s="138"/>
      <c r="N250" s="138"/>
      <c r="O250" s="138"/>
      <c r="P250" s="138"/>
      <c r="Q250" s="138"/>
      <c r="R250" s="138"/>
      <c r="S250" s="138"/>
      <c r="T250" s="138"/>
      <c r="U250" s="138"/>
      <c r="V250" s="138"/>
      <c r="W250" s="138"/>
      <c r="X250" s="138"/>
      <c r="Y250" s="138"/>
      <c r="Z250" s="138"/>
    </row>
    <row r="251" spans="1:26" ht="12.75" customHeight="1" x14ac:dyDescent="0.2">
      <c r="A251" s="138"/>
      <c r="B251" s="138"/>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row>
    <row r="252" spans="1:26" ht="12.75" customHeight="1" x14ac:dyDescent="0.2">
      <c r="A252" s="138"/>
      <c r="B252" s="138"/>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row>
    <row r="253" spans="1:26" ht="12.75" customHeight="1" x14ac:dyDescent="0.2">
      <c r="A253" s="138"/>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c r="Z253" s="138"/>
    </row>
    <row r="254" spans="1:26" ht="12.75" customHeight="1" x14ac:dyDescent="0.2">
      <c r="A254" s="138"/>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c r="Z254" s="138"/>
    </row>
    <row r="255" spans="1:26" ht="12.75" customHeight="1" x14ac:dyDescent="0.2">
      <c r="A255" s="138"/>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c r="Z255" s="138"/>
    </row>
    <row r="256" spans="1:26" ht="12.75" customHeight="1" x14ac:dyDescent="0.2">
      <c r="A256" s="138"/>
      <c r="B256" s="138"/>
      <c r="C256" s="138"/>
      <c r="D256" s="138"/>
      <c r="E256" s="138"/>
      <c r="F256" s="138"/>
      <c r="G256" s="138"/>
      <c r="H256" s="138"/>
      <c r="I256" s="138"/>
      <c r="J256" s="138"/>
      <c r="K256" s="138"/>
      <c r="L256" s="138"/>
      <c r="M256" s="138"/>
      <c r="N256" s="138"/>
      <c r="O256" s="138"/>
      <c r="P256" s="138"/>
      <c r="Q256" s="138"/>
      <c r="R256" s="138"/>
      <c r="S256" s="138"/>
      <c r="T256" s="138"/>
      <c r="U256" s="138"/>
      <c r="V256" s="138"/>
      <c r="W256" s="138"/>
      <c r="X256" s="138"/>
      <c r="Y256" s="138"/>
      <c r="Z256" s="138"/>
    </row>
    <row r="257" spans="1:26" ht="12.75" customHeight="1" x14ac:dyDescent="0.2">
      <c r="A257" s="138"/>
      <c r="B257" s="138"/>
      <c r="C257" s="138"/>
      <c r="D257" s="138"/>
      <c r="E257" s="138"/>
      <c r="F257" s="138"/>
      <c r="G257" s="138"/>
      <c r="H257" s="138"/>
      <c r="I257" s="138"/>
      <c r="J257" s="138"/>
      <c r="K257" s="138"/>
      <c r="L257" s="138"/>
      <c r="M257" s="138"/>
      <c r="N257" s="138"/>
      <c r="O257" s="138"/>
      <c r="P257" s="138"/>
      <c r="Q257" s="138"/>
      <c r="R257" s="138"/>
      <c r="S257" s="138"/>
      <c r="T257" s="138"/>
      <c r="U257" s="138"/>
      <c r="V257" s="138"/>
      <c r="W257" s="138"/>
      <c r="X257" s="138"/>
      <c r="Y257" s="138"/>
      <c r="Z257" s="138"/>
    </row>
    <row r="258" spans="1:26" ht="12.75" customHeight="1" x14ac:dyDescent="0.2">
      <c r="A258" s="138"/>
      <c r="B258" s="138"/>
      <c r="C258" s="138"/>
      <c r="D258" s="138"/>
      <c r="E258" s="138"/>
      <c r="F258" s="138"/>
      <c r="G258" s="138"/>
      <c r="H258" s="138"/>
      <c r="I258" s="138"/>
      <c r="J258" s="138"/>
      <c r="K258" s="138"/>
      <c r="L258" s="138"/>
      <c r="M258" s="138"/>
      <c r="N258" s="138"/>
      <c r="O258" s="138"/>
      <c r="P258" s="138"/>
      <c r="Q258" s="138"/>
      <c r="R258" s="138"/>
      <c r="S258" s="138"/>
      <c r="T258" s="138"/>
      <c r="U258" s="138"/>
      <c r="V258" s="138"/>
      <c r="W258" s="138"/>
      <c r="X258" s="138"/>
      <c r="Y258" s="138"/>
      <c r="Z258" s="138"/>
    </row>
    <row r="259" spans="1:26" ht="12.75" customHeight="1" x14ac:dyDescent="0.2">
      <c r="A259" s="138"/>
      <c r="B259" s="138"/>
      <c r="C259" s="138"/>
      <c r="D259" s="138"/>
      <c r="E259" s="138"/>
      <c r="F259" s="138"/>
      <c r="G259" s="138"/>
      <c r="H259" s="138"/>
      <c r="I259" s="138"/>
      <c r="J259" s="138"/>
      <c r="K259" s="138"/>
      <c r="L259" s="138"/>
      <c r="M259" s="138"/>
      <c r="N259" s="138"/>
      <c r="O259" s="138"/>
      <c r="P259" s="138"/>
      <c r="Q259" s="138"/>
      <c r="R259" s="138"/>
      <c r="S259" s="138"/>
      <c r="T259" s="138"/>
      <c r="U259" s="138"/>
      <c r="V259" s="138"/>
      <c r="W259" s="138"/>
      <c r="X259" s="138"/>
      <c r="Y259" s="138"/>
      <c r="Z259" s="138"/>
    </row>
    <row r="260" spans="1:26" ht="12.75" customHeight="1" x14ac:dyDescent="0.2">
      <c r="A260" s="138"/>
      <c r="B260" s="138"/>
      <c r="C260" s="138"/>
      <c r="D260" s="138"/>
      <c r="E260" s="138"/>
      <c r="F260" s="138"/>
      <c r="G260" s="138"/>
      <c r="H260" s="138"/>
      <c r="I260" s="138"/>
      <c r="J260" s="138"/>
      <c r="K260" s="138"/>
      <c r="L260" s="138"/>
      <c r="M260" s="138"/>
      <c r="N260" s="138"/>
      <c r="O260" s="138"/>
      <c r="P260" s="138"/>
      <c r="Q260" s="138"/>
      <c r="R260" s="138"/>
      <c r="S260" s="138"/>
      <c r="T260" s="138"/>
      <c r="U260" s="138"/>
      <c r="V260" s="138"/>
      <c r="W260" s="138"/>
      <c r="X260" s="138"/>
      <c r="Y260" s="138"/>
      <c r="Z260" s="138"/>
    </row>
    <row r="261" spans="1:26" ht="12.75" customHeight="1" x14ac:dyDescent="0.2">
      <c r="A261" s="138"/>
      <c r="B261" s="138"/>
      <c r="C261" s="138"/>
      <c r="D261" s="138"/>
      <c r="E261" s="138"/>
      <c r="F261" s="138"/>
      <c r="G261" s="138"/>
      <c r="H261" s="138"/>
      <c r="I261" s="138"/>
      <c r="J261" s="138"/>
      <c r="K261" s="138"/>
      <c r="L261" s="138"/>
      <c r="M261" s="138"/>
      <c r="N261" s="138"/>
      <c r="O261" s="138"/>
      <c r="P261" s="138"/>
      <c r="Q261" s="138"/>
      <c r="R261" s="138"/>
      <c r="S261" s="138"/>
      <c r="T261" s="138"/>
      <c r="U261" s="138"/>
      <c r="V261" s="138"/>
      <c r="W261" s="138"/>
      <c r="X261" s="138"/>
      <c r="Y261" s="138"/>
      <c r="Z261" s="138"/>
    </row>
    <row r="262" spans="1:26" ht="12.75" customHeight="1" x14ac:dyDescent="0.2">
      <c r="A262" s="138"/>
      <c r="B262" s="138"/>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c r="Z262" s="138"/>
    </row>
    <row r="263" spans="1:26" ht="12.75" customHeight="1" x14ac:dyDescent="0.2">
      <c r="A263" s="138"/>
      <c r="B263" s="138"/>
      <c r="C263" s="138"/>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c r="Z263" s="138"/>
    </row>
    <row r="264" spans="1:26" ht="12.75" customHeight="1" x14ac:dyDescent="0.2">
      <c r="A264" s="138"/>
      <c r="B264" s="138"/>
      <c r="C264" s="138"/>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c r="Z264" s="138"/>
    </row>
    <row r="265" spans="1:26" ht="12.75" customHeight="1" x14ac:dyDescent="0.2">
      <c r="A265" s="138"/>
      <c r="B265" s="138"/>
      <c r="C265" s="138"/>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c r="Z265" s="138"/>
    </row>
    <row r="266" spans="1:26" ht="12.75" customHeight="1" x14ac:dyDescent="0.2">
      <c r="A266" s="138"/>
      <c r="B266" s="138"/>
      <c r="C266" s="138"/>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c r="Z266" s="138"/>
    </row>
    <row r="267" spans="1:26" ht="12.75" customHeight="1" x14ac:dyDescent="0.2">
      <c r="A267" s="138"/>
      <c r="B267" s="138"/>
      <c r="C267" s="138"/>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c r="Z267" s="138"/>
    </row>
    <row r="268" spans="1:26" ht="12.75" customHeight="1" x14ac:dyDescent="0.2">
      <c r="A268" s="138"/>
      <c r="B268" s="138"/>
      <c r="C268" s="138"/>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c r="Z268" s="138"/>
    </row>
    <row r="269" spans="1:26" ht="12.75" customHeight="1" x14ac:dyDescent="0.2">
      <c r="A269" s="138"/>
      <c r="B269" s="138"/>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c r="Z269" s="138"/>
    </row>
    <row r="270" spans="1:26" ht="12.75" customHeight="1" x14ac:dyDescent="0.2">
      <c r="A270" s="138"/>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c r="Z270" s="138"/>
    </row>
    <row r="271" spans="1:26" ht="12.75" customHeight="1" x14ac:dyDescent="0.2">
      <c r="A271" s="138"/>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c r="Z271" s="138"/>
    </row>
    <row r="272" spans="1:26" ht="12.75" customHeight="1" x14ac:dyDescent="0.2">
      <c r="A272" s="138"/>
      <c r="B272" s="138"/>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c r="Z272" s="138"/>
    </row>
    <row r="273" spans="1:26" ht="12.75" customHeight="1" x14ac:dyDescent="0.2">
      <c r="A273" s="138"/>
      <c r="B273" s="138"/>
      <c r="C273" s="138"/>
      <c r="D273" s="138"/>
      <c r="E273" s="138"/>
      <c r="F273" s="138"/>
      <c r="G273" s="138"/>
      <c r="H273" s="138"/>
      <c r="I273" s="138"/>
      <c r="J273" s="138"/>
      <c r="K273" s="138"/>
      <c r="L273" s="138"/>
      <c r="M273" s="138"/>
      <c r="N273" s="138"/>
      <c r="O273" s="138"/>
      <c r="P273" s="138"/>
      <c r="Q273" s="138"/>
      <c r="R273" s="138"/>
      <c r="S273" s="138"/>
      <c r="T273" s="138"/>
      <c r="U273" s="138"/>
      <c r="V273" s="138"/>
      <c r="W273" s="138"/>
      <c r="X273" s="138"/>
      <c r="Y273" s="138"/>
      <c r="Z273" s="138"/>
    </row>
    <row r="274" spans="1:26" ht="12.75" customHeight="1" x14ac:dyDescent="0.2">
      <c r="A274" s="138"/>
      <c r="B274" s="138"/>
      <c r="C274" s="138"/>
      <c r="D274" s="138"/>
      <c r="E274" s="138"/>
      <c r="F274" s="138"/>
      <c r="G274" s="138"/>
      <c r="H274" s="138"/>
      <c r="I274" s="138"/>
      <c r="J274" s="138"/>
      <c r="K274" s="138"/>
      <c r="L274" s="138"/>
      <c r="M274" s="138"/>
      <c r="N274" s="138"/>
      <c r="O274" s="138"/>
      <c r="P274" s="138"/>
      <c r="Q274" s="138"/>
      <c r="R274" s="138"/>
      <c r="S274" s="138"/>
      <c r="T274" s="138"/>
      <c r="U274" s="138"/>
      <c r="V274" s="138"/>
      <c r="W274" s="138"/>
      <c r="X274" s="138"/>
      <c r="Y274" s="138"/>
      <c r="Z274" s="138"/>
    </row>
    <row r="275" spans="1:26" ht="12.75" customHeight="1" x14ac:dyDescent="0.2">
      <c r="A275" s="138"/>
      <c r="B275" s="138"/>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c r="Z275" s="138"/>
    </row>
    <row r="276" spans="1:26" ht="12.75" customHeight="1" x14ac:dyDescent="0.2">
      <c r="A276" s="138"/>
      <c r="B276" s="138"/>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row>
    <row r="277" spans="1:26" ht="12.75" customHeight="1" x14ac:dyDescent="0.2">
      <c r="A277" s="138"/>
      <c r="B277" s="138"/>
      <c r="C277" s="138"/>
      <c r="D277" s="138"/>
      <c r="E277" s="138"/>
      <c r="F277" s="138"/>
      <c r="G277" s="138"/>
      <c r="H277" s="138"/>
      <c r="I277" s="138"/>
      <c r="J277" s="138"/>
      <c r="K277" s="138"/>
      <c r="L277" s="138"/>
      <c r="M277" s="138"/>
      <c r="N277" s="138"/>
      <c r="O277" s="138"/>
      <c r="P277" s="138"/>
      <c r="Q277" s="138"/>
      <c r="R277" s="138"/>
      <c r="S277" s="138"/>
      <c r="T277" s="138"/>
      <c r="U277" s="138"/>
      <c r="V277" s="138"/>
      <c r="W277" s="138"/>
      <c r="X277" s="138"/>
      <c r="Y277" s="138"/>
      <c r="Z277" s="138"/>
    </row>
    <row r="278" spans="1:26" ht="12.75" customHeight="1" x14ac:dyDescent="0.2">
      <c r="A278" s="138"/>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c r="Z278" s="138"/>
    </row>
    <row r="279" spans="1:26" ht="12.75" customHeight="1" x14ac:dyDescent="0.2">
      <c r="A279" s="138"/>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c r="Z279" s="138"/>
    </row>
    <row r="280" spans="1:26" ht="12.75" customHeight="1" x14ac:dyDescent="0.2">
      <c r="A280" s="138"/>
      <c r="B280" s="138"/>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c r="Z280" s="138"/>
    </row>
    <row r="281" spans="1:26" ht="12.75" customHeight="1" x14ac:dyDescent="0.2">
      <c r="A281" s="138"/>
      <c r="B281" s="138"/>
      <c r="C281" s="138"/>
      <c r="D281" s="138"/>
      <c r="E281" s="138"/>
      <c r="F281" s="138"/>
      <c r="G281" s="138"/>
      <c r="H281" s="138"/>
      <c r="I281" s="138"/>
      <c r="J281" s="138"/>
      <c r="K281" s="138"/>
      <c r="L281" s="138"/>
      <c r="M281" s="138"/>
      <c r="N281" s="138"/>
      <c r="O281" s="138"/>
      <c r="P281" s="138"/>
      <c r="Q281" s="138"/>
      <c r="R281" s="138"/>
      <c r="S281" s="138"/>
      <c r="T281" s="138"/>
      <c r="U281" s="138"/>
      <c r="V281" s="138"/>
      <c r="W281" s="138"/>
      <c r="X281" s="138"/>
      <c r="Y281" s="138"/>
      <c r="Z281" s="138"/>
    </row>
    <row r="282" spans="1:26" ht="12.75" customHeight="1" x14ac:dyDescent="0.2">
      <c r="A282" s="138"/>
      <c r="B282" s="138"/>
      <c r="C282" s="138"/>
      <c r="D282" s="138"/>
      <c r="E282" s="138"/>
      <c r="F282" s="138"/>
      <c r="G282" s="138"/>
      <c r="H282" s="138"/>
      <c r="I282" s="138"/>
      <c r="J282" s="138"/>
      <c r="K282" s="138"/>
      <c r="L282" s="138"/>
      <c r="M282" s="138"/>
      <c r="N282" s="138"/>
      <c r="O282" s="138"/>
      <c r="P282" s="138"/>
      <c r="Q282" s="138"/>
      <c r="R282" s="138"/>
      <c r="S282" s="138"/>
      <c r="T282" s="138"/>
      <c r="U282" s="138"/>
      <c r="V282" s="138"/>
      <c r="W282" s="138"/>
      <c r="X282" s="138"/>
      <c r="Y282" s="138"/>
      <c r="Z282" s="138"/>
    </row>
    <row r="283" spans="1:26" ht="12.75" customHeight="1" x14ac:dyDescent="0.2">
      <c r="A283" s="138"/>
      <c r="B283" s="138"/>
      <c r="C283" s="138"/>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c r="Z283" s="138"/>
    </row>
    <row r="284" spans="1:26" ht="12.75" customHeight="1" x14ac:dyDescent="0.2">
      <c r="A284" s="138"/>
      <c r="B284" s="138"/>
      <c r="C284" s="138"/>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c r="Z284" s="138"/>
    </row>
    <row r="285" spans="1:26" ht="12.75" customHeight="1" x14ac:dyDescent="0.2">
      <c r="A285" s="138"/>
      <c r="B285" s="138"/>
      <c r="C285" s="138"/>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c r="Z285" s="138"/>
    </row>
    <row r="286" spans="1:26" ht="12.75" customHeight="1" x14ac:dyDescent="0.2">
      <c r="A286" s="138"/>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row>
    <row r="287" spans="1:26" ht="12.75" customHeight="1" x14ac:dyDescent="0.2">
      <c r="A287" s="138"/>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row>
    <row r="288" spans="1:26" ht="12.75" customHeight="1" x14ac:dyDescent="0.2">
      <c r="A288" s="138"/>
      <c r="B288" s="138"/>
      <c r="C288" s="138"/>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c r="Z288" s="138"/>
    </row>
    <row r="289" spans="1:26" ht="12.75" customHeight="1" x14ac:dyDescent="0.2">
      <c r="A289" s="138"/>
      <c r="B289" s="138"/>
      <c r="C289" s="138"/>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c r="Z289" s="138"/>
    </row>
    <row r="290" spans="1:26" ht="12.75" customHeight="1" x14ac:dyDescent="0.2">
      <c r="A290" s="138"/>
      <c r="B290" s="138"/>
      <c r="C290" s="138"/>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c r="Z290" s="138"/>
    </row>
    <row r="291" spans="1:26" ht="12.75" customHeight="1" x14ac:dyDescent="0.2">
      <c r="A291" s="138"/>
      <c r="B291" s="138"/>
      <c r="C291" s="138"/>
      <c r="D291" s="138"/>
      <c r="E291" s="138"/>
      <c r="F291" s="138"/>
      <c r="G291" s="138"/>
      <c r="H291" s="138"/>
      <c r="I291" s="138"/>
      <c r="J291" s="138"/>
      <c r="K291" s="138"/>
      <c r="L291" s="138"/>
      <c r="M291" s="138"/>
      <c r="N291" s="138"/>
      <c r="O291" s="138"/>
      <c r="P291" s="138"/>
      <c r="Q291" s="138"/>
      <c r="R291" s="138"/>
      <c r="S291" s="138"/>
      <c r="T291" s="138"/>
      <c r="U291" s="138"/>
      <c r="V291" s="138"/>
      <c r="W291" s="138"/>
      <c r="X291" s="138"/>
      <c r="Y291" s="138"/>
      <c r="Z291" s="138"/>
    </row>
    <row r="292" spans="1:26" ht="12.75" customHeight="1" x14ac:dyDescent="0.2">
      <c r="A292" s="138"/>
      <c r="B292" s="138"/>
      <c r="C292" s="138"/>
      <c r="D292" s="138"/>
      <c r="E292" s="138"/>
      <c r="F292" s="138"/>
      <c r="G292" s="138"/>
      <c r="H292" s="138"/>
      <c r="I292" s="138"/>
      <c r="J292" s="138"/>
      <c r="K292" s="138"/>
      <c r="L292" s="138"/>
      <c r="M292" s="138"/>
      <c r="N292" s="138"/>
      <c r="O292" s="138"/>
      <c r="P292" s="138"/>
      <c r="Q292" s="138"/>
      <c r="R292" s="138"/>
      <c r="S292" s="138"/>
      <c r="T292" s="138"/>
      <c r="U292" s="138"/>
      <c r="V292" s="138"/>
      <c r="W292" s="138"/>
      <c r="X292" s="138"/>
      <c r="Y292" s="138"/>
      <c r="Z292" s="138"/>
    </row>
    <row r="293" spans="1:26" ht="12.75" customHeight="1" x14ac:dyDescent="0.2">
      <c r="A293" s="138"/>
      <c r="B293" s="138"/>
      <c r="C293" s="138"/>
      <c r="D293" s="138"/>
      <c r="E293" s="138"/>
      <c r="F293" s="138"/>
      <c r="G293" s="138"/>
      <c r="H293" s="138"/>
      <c r="I293" s="138"/>
      <c r="J293" s="138"/>
      <c r="K293" s="138"/>
      <c r="L293" s="138"/>
      <c r="M293" s="138"/>
      <c r="N293" s="138"/>
      <c r="O293" s="138"/>
      <c r="P293" s="138"/>
      <c r="Q293" s="138"/>
      <c r="R293" s="138"/>
      <c r="S293" s="138"/>
      <c r="T293" s="138"/>
      <c r="U293" s="138"/>
      <c r="V293" s="138"/>
      <c r="W293" s="138"/>
      <c r="X293" s="138"/>
      <c r="Y293" s="138"/>
      <c r="Z293" s="138"/>
    </row>
    <row r="294" spans="1:26" ht="12.75" customHeight="1" x14ac:dyDescent="0.2">
      <c r="A294" s="138"/>
      <c r="B294" s="138"/>
      <c r="C294" s="138"/>
      <c r="D294" s="138"/>
      <c r="E294" s="138"/>
      <c r="F294" s="138"/>
      <c r="G294" s="138"/>
      <c r="H294" s="138"/>
      <c r="I294" s="138"/>
      <c r="J294" s="138"/>
      <c r="K294" s="138"/>
      <c r="L294" s="138"/>
      <c r="M294" s="138"/>
      <c r="N294" s="138"/>
      <c r="O294" s="138"/>
      <c r="P294" s="138"/>
      <c r="Q294" s="138"/>
      <c r="R294" s="138"/>
      <c r="S294" s="138"/>
      <c r="T294" s="138"/>
      <c r="U294" s="138"/>
      <c r="V294" s="138"/>
      <c r="W294" s="138"/>
      <c r="X294" s="138"/>
      <c r="Y294" s="138"/>
      <c r="Z294" s="138"/>
    </row>
    <row r="295" spans="1:26" ht="12.75" customHeight="1" x14ac:dyDescent="0.2">
      <c r="A295" s="138"/>
      <c r="B295" s="138"/>
      <c r="C295" s="138"/>
      <c r="D295" s="138"/>
      <c r="E295" s="138"/>
      <c r="F295" s="138"/>
      <c r="G295" s="138"/>
      <c r="H295" s="138"/>
      <c r="I295" s="138"/>
      <c r="J295" s="138"/>
      <c r="K295" s="138"/>
      <c r="L295" s="138"/>
      <c r="M295" s="138"/>
      <c r="N295" s="138"/>
      <c r="O295" s="138"/>
      <c r="P295" s="138"/>
      <c r="Q295" s="138"/>
      <c r="R295" s="138"/>
      <c r="S295" s="138"/>
      <c r="T295" s="138"/>
      <c r="U295" s="138"/>
      <c r="V295" s="138"/>
      <c r="W295" s="138"/>
      <c r="X295" s="138"/>
      <c r="Y295" s="138"/>
      <c r="Z295" s="138"/>
    </row>
    <row r="296" spans="1:26" ht="12.75" customHeight="1" x14ac:dyDescent="0.2">
      <c r="A296" s="138"/>
      <c r="B296" s="138"/>
      <c r="C296" s="138"/>
      <c r="D296" s="138"/>
      <c r="E296" s="138"/>
      <c r="F296" s="138"/>
      <c r="G296" s="138"/>
      <c r="H296" s="138"/>
      <c r="I296" s="138"/>
      <c r="J296" s="138"/>
      <c r="K296" s="138"/>
      <c r="L296" s="138"/>
      <c r="M296" s="138"/>
      <c r="N296" s="138"/>
      <c r="O296" s="138"/>
      <c r="P296" s="138"/>
      <c r="Q296" s="138"/>
      <c r="R296" s="138"/>
      <c r="S296" s="138"/>
      <c r="T296" s="138"/>
      <c r="U296" s="138"/>
      <c r="V296" s="138"/>
      <c r="W296" s="138"/>
      <c r="X296" s="138"/>
      <c r="Y296" s="138"/>
      <c r="Z296" s="138"/>
    </row>
    <row r="297" spans="1:26" ht="12.75" customHeight="1" x14ac:dyDescent="0.2">
      <c r="A297" s="138"/>
      <c r="B297" s="138"/>
      <c r="C297" s="138"/>
      <c r="D297" s="138"/>
      <c r="E297" s="138"/>
      <c r="F297" s="138"/>
      <c r="G297" s="138"/>
      <c r="H297" s="138"/>
      <c r="I297" s="138"/>
      <c r="J297" s="138"/>
      <c r="K297" s="138"/>
      <c r="L297" s="138"/>
      <c r="M297" s="138"/>
      <c r="N297" s="138"/>
      <c r="O297" s="138"/>
      <c r="P297" s="138"/>
      <c r="Q297" s="138"/>
      <c r="R297" s="138"/>
      <c r="S297" s="138"/>
      <c r="T297" s="138"/>
      <c r="U297" s="138"/>
      <c r="V297" s="138"/>
      <c r="W297" s="138"/>
      <c r="X297" s="138"/>
      <c r="Y297" s="138"/>
      <c r="Z297" s="138"/>
    </row>
    <row r="298" spans="1:26" ht="12.75" customHeight="1" x14ac:dyDescent="0.2">
      <c r="A298" s="138"/>
      <c r="B298" s="138"/>
      <c r="C298" s="138"/>
      <c r="D298" s="138"/>
      <c r="E298" s="138"/>
      <c r="F298" s="138"/>
      <c r="G298" s="138"/>
      <c r="H298" s="138"/>
      <c r="I298" s="138"/>
      <c r="J298" s="138"/>
      <c r="K298" s="138"/>
      <c r="L298" s="138"/>
      <c r="M298" s="138"/>
      <c r="N298" s="138"/>
      <c r="O298" s="138"/>
      <c r="P298" s="138"/>
      <c r="Q298" s="138"/>
      <c r="R298" s="138"/>
      <c r="S298" s="138"/>
      <c r="T298" s="138"/>
      <c r="U298" s="138"/>
      <c r="V298" s="138"/>
      <c r="W298" s="138"/>
      <c r="X298" s="138"/>
      <c r="Y298" s="138"/>
      <c r="Z298" s="138"/>
    </row>
    <row r="299" spans="1:26" ht="12.75" customHeight="1" x14ac:dyDescent="0.2">
      <c r="A299" s="138"/>
      <c r="B299" s="138"/>
      <c r="C299" s="138"/>
      <c r="D299" s="138"/>
      <c r="E299" s="138"/>
      <c r="F299" s="138"/>
      <c r="G299" s="138"/>
      <c r="H299" s="138"/>
      <c r="I299" s="138"/>
      <c r="J299" s="138"/>
      <c r="K299" s="138"/>
      <c r="L299" s="138"/>
      <c r="M299" s="138"/>
      <c r="N299" s="138"/>
      <c r="O299" s="138"/>
      <c r="P299" s="138"/>
      <c r="Q299" s="138"/>
      <c r="R299" s="138"/>
      <c r="S299" s="138"/>
      <c r="T299" s="138"/>
      <c r="U299" s="138"/>
      <c r="V299" s="138"/>
      <c r="W299" s="138"/>
      <c r="X299" s="138"/>
      <c r="Y299" s="138"/>
      <c r="Z299" s="138"/>
    </row>
    <row r="300" spans="1:26" ht="12.75" customHeight="1" x14ac:dyDescent="0.2">
      <c r="A300" s="138"/>
      <c r="B300" s="138"/>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row>
    <row r="301" spans="1:26" ht="12.75" customHeight="1" x14ac:dyDescent="0.2">
      <c r="A301" s="138"/>
      <c r="B301" s="138"/>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row>
    <row r="302" spans="1:26" ht="12.75" customHeight="1" x14ac:dyDescent="0.2">
      <c r="A302" s="138"/>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c r="Z302" s="138"/>
    </row>
    <row r="303" spans="1:26" ht="12.75" customHeight="1" x14ac:dyDescent="0.2">
      <c r="A303" s="138"/>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c r="Z303" s="138"/>
    </row>
    <row r="304" spans="1:26" ht="12.75" customHeight="1" x14ac:dyDescent="0.2">
      <c r="A304" s="138"/>
      <c r="B304" s="138"/>
      <c r="C304" s="138"/>
      <c r="D304" s="138"/>
      <c r="E304" s="138"/>
      <c r="F304" s="138"/>
      <c r="G304" s="138"/>
      <c r="H304" s="138"/>
      <c r="I304" s="138"/>
      <c r="J304" s="138"/>
      <c r="K304" s="138"/>
      <c r="L304" s="138"/>
      <c r="M304" s="138"/>
      <c r="N304" s="138"/>
      <c r="O304" s="138"/>
      <c r="P304" s="138"/>
      <c r="Q304" s="138"/>
      <c r="R304" s="138"/>
      <c r="S304" s="138"/>
      <c r="T304" s="138"/>
      <c r="U304" s="138"/>
      <c r="V304" s="138"/>
      <c r="W304" s="138"/>
      <c r="X304" s="138"/>
      <c r="Y304" s="138"/>
      <c r="Z304" s="138"/>
    </row>
    <row r="305" spans="1:26" ht="12.75" customHeight="1" x14ac:dyDescent="0.2">
      <c r="A305" s="138"/>
      <c r="B305" s="138"/>
      <c r="C305" s="138"/>
      <c r="D305" s="138"/>
      <c r="E305" s="138"/>
      <c r="F305" s="138"/>
      <c r="G305" s="138"/>
      <c r="H305" s="138"/>
      <c r="I305" s="138"/>
      <c r="J305" s="138"/>
      <c r="K305" s="138"/>
      <c r="L305" s="138"/>
      <c r="M305" s="138"/>
      <c r="N305" s="138"/>
      <c r="O305" s="138"/>
      <c r="P305" s="138"/>
      <c r="Q305" s="138"/>
      <c r="R305" s="138"/>
      <c r="S305" s="138"/>
      <c r="T305" s="138"/>
      <c r="U305" s="138"/>
      <c r="V305" s="138"/>
      <c r="W305" s="138"/>
      <c r="X305" s="138"/>
      <c r="Y305" s="138"/>
      <c r="Z305" s="138"/>
    </row>
    <row r="306" spans="1:26" ht="12.75" customHeight="1" x14ac:dyDescent="0.2">
      <c r="A306" s="138"/>
      <c r="B306" s="138"/>
      <c r="C306" s="138"/>
      <c r="D306" s="138"/>
      <c r="E306" s="138"/>
      <c r="F306" s="138"/>
      <c r="G306" s="138"/>
      <c r="H306" s="138"/>
      <c r="I306" s="138"/>
      <c r="J306" s="138"/>
      <c r="K306" s="138"/>
      <c r="L306" s="138"/>
      <c r="M306" s="138"/>
      <c r="N306" s="138"/>
      <c r="O306" s="138"/>
      <c r="P306" s="138"/>
      <c r="Q306" s="138"/>
      <c r="R306" s="138"/>
      <c r="S306" s="138"/>
      <c r="T306" s="138"/>
      <c r="U306" s="138"/>
      <c r="V306" s="138"/>
      <c r="W306" s="138"/>
      <c r="X306" s="138"/>
      <c r="Y306" s="138"/>
      <c r="Z306" s="138"/>
    </row>
    <row r="307" spans="1:26" ht="12.75" customHeight="1" x14ac:dyDescent="0.2">
      <c r="A307" s="138"/>
      <c r="B307" s="138"/>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row>
    <row r="308" spans="1:26" ht="12.75" customHeight="1" x14ac:dyDescent="0.2">
      <c r="A308" s="138"/>
      <c r="B308" s="138"/>
      <c r="C308" s="138"/>
      <c r="D308" s="138"/>
      <c r="E308" s="138"/>
      <c r="F308" s="138"/>
      <c r="G308" s="138"/>
      <c r="H308" s="138"/>
      <c r="I308" s="138"/>
      <c r="J308" s="138"/>
      <c r="K308" s="138"/>
      <c r="L308" s="138"/>
      <c r="M308" s="138"/>
      <c r="N308" s="138"/>
      <c r="O308" s="138"/>
      <c r="P308" s="138"/>
      <c r="Q308" s="138"/>
      <c r="R308" s="138"/>
      <c r="S308" s="138"/>
      <c r="T308" s="138"/>
      <c r="U308" s="138"/>
      <c r="V308" s="138"/>
      <c r="W308" s="138"/>
      <c r="X308" s="138"/>
      <c r="Y308" s="138"/>
      <c r="Z308" s="138"/>
    </row>
    <row r="309" spans="1:26" ht="12.75" customHeight="1" x14ac:dyDescent="0.2">
      <c r="A309" s="138"/>
      <c r="B309" s="138"/>
      <c r="C309" s="138"/>
      <c r="D309" s="138"/>
      <c r="E309" s="138"/>
      <c r="F309" s="138"/>
      <c r="G309" s="138"/>
      <c r="H309" s="138"/>
      <c r="I309" s="138"/>
      <c r="J309" s="138"/>
      <c r="K309" s="138"/>
      <c r="L309" s="138"/>
      <c r="M309" s="138"/>
      <c r="N309" s="138"/>
      <c r="O309" s="138"/>
      <c r="P309" s="138"/>
      <c r="Q309" s="138"/>
      <c r="R309" s="138"/>
      <c r="S309" s="138"/>
      <c r="T309" s="138"/>
      <c r="U309" s="138"/>
      <c r="V309" s="138"/>
      <c r="W309" s="138"/>
      <c r="X309" s="138"/>
      <c r="Y309" s="138"/>
      <c r="Z309" s="138"/>
    </row>
    <row r="310" spans="1:26" ht="12.75" customHeight="1" x14ac:dyDescent="0.2">
      <c r="A310" s="138"/>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c r="Z310" s="138"/>
    </row>
    <row r="311" spans="1:26" ht="12.75" customHeight="1" x14ac:dyDescent="0.2">
      <c r="A311" s="138"/>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c r="Z311" s="138"/>
    </row>
    <row r="312" spans="1:26" ht="12.75" customHeight="1" x14ac:dyDescent="0.2">
      <c r="A312" s="138"/>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c r="Z312" s="138"/>
    </row>
    <row r="313" spans="1:26" ht="12.75" customHeight="1" x14ac:dyDescent="0.2">
      <c r="A313" s="138"/>
      <c r="B313" s="138"/>
      <c r="C313" s="138"/>
      <c r="D313" s="138"/>
      <c r="E313" s="138"/>
      <c r="F313" s="138"/>
      <c r="G313" s="138"/>
      <c r="H313" s="138"/>
      <c r="I313" s="138"/>
      <c r="J313" s="138"/>
      <c r="K313" s="138"/>
      <c r="L313" s="138"/>
      <c r="M313" s="138"/>
      <c r="N313" s="138"/>
      <c r="O313" s="138"/>
      <c r="P313" s="138"/>
      <c r="Q313" s="138"/>
      <c r="R313" s="138"/>
      <c r="S313" s="138"/>
      <c r="T313" s="138"/>
      <c r="U313" s="138"/>
      <c r="V313" s="138"/>
      <c r="W313" s="138"/>
      <c r="X313" s="138"/>
      <c r="Y313" s="138"/>
      <c r="Z313" s="138"/>
    </row>
    <row r="314" spans="1:26" ht="12.75" customHeight="1" x14ac:dyDescent="0.2">
      <c r="A314" s="138"/>
      <c r="B314" s="138"/>
      <c r="C314" s="138"/>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c r="Z314" s="138"/>
    </row>
    <row r="315" spans="1:26" ht="12.75" customHeight="1" x14ac:dyDescent="0.2">
      <c r="A315" s="138"/>
      <c r="B315" s="138"/>
      <c r="C315" s="138"/>
      <c r="D315" s="138"/>
      <c r="E315" s="138"/>
      <c r="F315" s="138"/>
      <c r="G315" s="138"/>
      <c r="H315" s="138"/>
      <c r="I315" s="138"/>
      <c r="J315" s="138"/>
      <c r="K315" s="138"/>
      <c r="L315" s="138"/>
      <c r="M315" s="138"/>
      <c r="N315" s="138"/>
      <c r="O315" s="138"/>
      <c r="P315" s="138"/>
      <c r="Q315" s="138"/>
      <c r="R315" s="138"/>
      <c r="S315" s="138"/>
      <c r="T315" s="138"/>
      <c r="U315" s="138"/>
      <c r="V315" s="138"/>
      <c r="W315" s="138"/>
      <c r="X315" s="138"/>
      <c r="Y315" s="138"/>
      <c r="Z315" s="138"/>
    </row>
    <row r="316" spans="1:26" ht="12.75" customHeight="1" x14ac:dyDescent="0.2">
      <c r="A316" s="138"/>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c r="Z316" s="138"/>
    </row>
    <row r="317" spans="1:26" ht="12.75" customHeight="1" x14ac:dyDescent="0.2">
      <c r="A317" s="138"/>
      <c r="B317" s="138"/>
      <c r="C317" s="138"/>
      <c r="D317" s="138"/>
      <c r="E317" s="138"/>
      <c r="F317" s="138"/>
      <c r="G317" s="138"/>
      <c r="H317" s="138"/>
      <c r="I317" s="138"/>
      <c r="J317" s="138"/>
      <c r="K317" s="138"/>
      <c r="L317" s="138"/>
      <c r="M317" s="138"/>
      <c r="N317" s="138"/>
      <c r="O317" s="138"/>
      <c r="P317" s="138"/>
      <c r="Q317" s="138"/>
      <c r="R317" s="138"/>
      <c r="S317" s="138"/>
      <c r="T317" s="138"/>
      <c r="U317" s="138"/>
      <c r="V317" s="138"/>
      <c r="W317" s="138"/>
      <c r="X317" s="138"/>
      <c r="Y317" s="138"/>
      <c r="Z317" s="138"/>
    </row>
    <row r="318" spans="1:26" ht="12.75" customHeight="1" x14ac:dyDescent="0.2">
      <c r="A318" s="138"/>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c r="Z318" s="138"/>
    </row>
    <row r="319" spans="1:26" ht="12.75" customHeight="1" x14ac:dyDescent="0.2">
      <c r="A319" s="138"/>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c r="Z319" s="138"/>
    </row>
    <row r="320" spans="1:26" ht="12.75" customHeight="1" x14ac:dyDescent="0.2">
      <c r="A320" s="138"/>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8"/>
      <c r="X320" s="138"/>
      <c r="Y320" s="138"/>
      <c r="Z320" s="138"/>
    </row>
    <row r="321" spans="1:26" ht="12.75" customHeight="1" x14ac:dyDescent="0.2">
      <c r="A321" s="138"/>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c r="Z321" s="138"/>
    </row>
    <row r="322" spans="1:26" ht="12.75" customHeight="1" x14ac:dyDescent="0.2">
      <c r="A322" s="138"/>
      <c r="B322" s="138"/>
      <c r="C322" s="138"/>
      <c r="D322" s="138"/>
      <c r="E322" s="138"/>
      <c r="F322" s="138"/>
      <c r="G322" s="138"/>
      <c r="H322" s="138"/>
      <c r="I322" s="138"/>
      <c r="J322" s="138"/>
      <c r="K322" s="138"/>
      <c r="L322" s="138"/>
      <c r="M322" s="138"/>
      <c r="N322" s="138"/>
      <c r="O322" s="138"/>
      <c r="P322" s="138"/>
      <c r="Q322" s="138"/>
      <c r="R322" s="138"/>
      <c r="S322" s="138"/>
      <c r="T322" s="138"/>
      <c r="U322" s="138"/>
      <c r="V322" s="138"/>
      <c r="W322" s="138"/>
      <c r="X322" s="138"/>
      <c r="Y322" s="138"/>
      <c r="Z322" s="138"/>
    </row>
    <row r="323" spans="1:26" ht="12.75" customHeight="1" x14ac:dyDescent="0.2">
      <c r="A323" s="138"/>
      <c r="B323" s="138"/>
      <c r="C323" s="138"/>
      <c r="D323" s="138"/>
      <c r="E323" s="138"/>
      <c r="F323" s="138"/>
      <c r="G323" s="138"/>
      <c r="H323" s="138"/>
      <c r="I323" s="138"/>
      <c r="J323" s="138"/>
      <c r="K323" s="138"/>
      <c r="L323" s="138"/>
      <c r="M323" s="138"/>
      <c r="N323" s="138"/>
      <c r="O323" s="138"/>
      <c r="P323" s="138"/>
      <c r="Q323" s="138"/>
      <c r="R323" s="138"/>
      <c r="S323" s="138"/>
      <c r="T323" s="138"/>
      <c r="U323" s="138"/>
      <c r="V323" s="138"/>
      <c r="W323" s="138"/>
      <c r="X323" s="138"/>
      <c r="Y323" s="138"/>
      <c r="Z323" s="138"/>
    </row>
    <row r="324" spans="1:26" ht="12.75" customHeight="1" x14ac:dyDescent="0.2">
      <c r="A324" s="138"/>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c r="Z324" s="138"/>
    </row>
    <row r="325" spans="1:26" ht="12.75" customHeight="1" x14ac:dyDescent="0.2">
      <c r="A325" s="138"/>
      <c r="B325" s="138"/>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row>
    <row r="326" spans="1:26" ht="12.75" customHeight="1" x14ac:dyDescent="0.2">
      <c r="A326" s="138"/>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c r="Z326" s="138"/>
    </row>
    <row r="327" spans="1:26" ht="12.75" customHeight="1" x14ac:dyDescent="0.2">
      <c r="A327" s="138"/>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c r="Z327" s="138"/>
    </row>
    <row r="328" spans="1:26" ht="12.75" customHeight="1" x14ac:dyDescent="0.2">
      <c r="A328" s="138"/>
      <c r="B328" s="138"/>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c r="Z328" s="138"/>
    </row>
    <row r="329" spans="1:26" ht="12.75" customHeight="1" x14ac:dyDescent="0.2">
      <c r="A329" s="138"/>
      <c r="B329" s="138"/>
      <c r="C329" s="138"/>
      <c r="D329" s="138"/>
      <c r="E329" s="138"/>
      <c r="F329" s="138"/>
      <c r="G329" s="138"/>
      <c r="H329" s="138"/>
      <c r="I329" s="138"/>
      <c r="J329" s="138"/>
      <c r="K329" s="138"/>
      <c r="L329" s="138"/>
      <c r="M329" s="138"/>
      <c r="N329" s="138"/>
      <c r="O329" s="138"/>
      <c r="P329" s="138"/>
      <c r="Q329" s="138"/>
      <c r="R329" s="138"/>
      <c r="S329" s="138"/>
      <c r="T329" s="138"/>
      <c r="U329" s="138"/>
      <c r="V329" s="138"/>
      <c r="W329" s="138"/>
      <c r="X329" s="138"/>
      <c r="Y329" s="138"/>
      <c r="Z329" s="138"/>
    </row>
    <row r="330" spans="1:26" ht="12.75" customHeight="1" x14ac:dyDescent="0.2">
      <c r="A330" s="138"/>
      <c r="B330" s="138"/>
      <c r="C330" s="138"/>
      <c r="D330" s="138"/>
      <c r="E330" s="138"/>
      <c r="F330" s="138"/>
      <c r="G330" s="138"/>
      <c r="H330" s="138"/>
      <c r="I330" s="138"/>
      <c r="J330" s="138"/>
      <c r="K330" s="138"/>
      <c r="L330" s="138"/>
      <c r="M330" s="138"/>
      <c r="N330" s="138"/>
      <c r="O330" s="138"/>
      <c r="P330" s="138"/>
      <c r="Q330" s="138"/>
      <c r="R330" s="138"/>
      <c r="S330" s="138"/>
      <c r="T330" s="138"/>
      <c r="U330" s="138"/>
      <c r="V330" s="138"/>
      <c r="W330" s="138"/>
      <c r="X330" s="138"/>
      <c r="Y330" s="138"/>
      <c r="Z330" s="138"/>
    </row>
    <row r="331" spans="1:26" ht="12.75" customHeight="1" x14ac:dyDescent="0.2">
      <c r="A331" s="138"/>
      <c r="B331" s="138"/>
      <c r="C331" s="138"/>
      <c r="D331" s="138"/>
      <c r="E331" s="138"/>
      <c r="F331" s="138"/>
      <c r="G331" s="138"/>
      <c r="H331" s="138"/>
      <c r="I331" s="138"/>
      <c r="J331" s="138"/>
      <c r="K331" s="138"/>
      <c r="L331" s="138"/>
      <c r="M331" s="138"/>
      <c r="N331" s="138"/>
      <c r="O331" s="138"/>
      <c r="P331" s="138"/>
      <c r="Q331" s="138"/>
      <c r="R331" s="138"/>
      <c r="S331" s="138"/>
      <c r="T331" s="138"/>
      <c r="U331" s="138"/>
      <c r="V331" s="138"/>
      <c r="W331" s="138"/>
      <c r="X331" s="138"/>
      <c r="Y331" s="138"/>
      <c r="Z331" s="138"/>
    </row>
    <row r="332" spans="1:26" ht="12.75" customHeight="1" x14ac:dyDescent="0.2">
      <c r="A332" s="138"/>
      <c r="B332" s="138"/>
      <c r="C332" s="138"/>
      <c r="D332" s="138"/>
      <c r="E332" s="138"/>
      <c r="F332" s="138"/>
      <c r="G332" s="138"/>
      <c r="H332" s="138"/>
      <c r="I332" s="138"/>
      <c r="J332" s="138"/>
      <c r="K332" s="138"/>
      <c r="L332" s="138"/>
      <c r="M332" s="138"/>
      <c r="N332" s="138"/>
      <c r="O332" s="138"/>
      <c r="P332" s="138"/>
      <c r="Q332" s="138"/>
      <c r="R332" s="138"/>
      <c r="S332" s="138"/>
      <c r="T332" s="138"/>
      <c r="U332" s="138"/>
      <c r="V332" s="138"/>
      <c r="W332" s="138"/>
      <c r="X332" s="138"/>
      <c r="Y332" s="138"/>
      <c r="Z332" s="138"/>
    </row>
    <row r="333" spans="1:26" ht="12.75" customHeight="1" x14ac:dyDescent="0.2">
      <c r="A333" s="138"/>
      <c r="B333" s="138"/>
      <c r="C333" s="138"/>
      <c r="D333" s="138"/>
      <c r="E333" s="138"/>
      <c r="F333" s="138"/>
      <c r="G333" s="138"/>
      <c r="H333" s="138"/>
      <c r="I333" s="138"/>
      <c r="J333" s="138"/>
      <c r="K333" s="138"/>
      <c r="L333" s="138"/>
      <c r="M333" s="138"/>
      <c r="N333" s="138"/>
      <c r="O333" s="138"/>
      <c r="P333" s="138"/>
      <c r="Q333" s="138"/>
      <c r="R333" s="138"/>
      <c r="S333" s="138"/>
      <c r="T333" s="138"/>
      <c r="U333" s="138"/>
      <c r="V333" s="138"/>
      <c r="W333" s="138"/>
      <c r="X333" s="138"/>
      <c r="Y333" s="138"/>
      <c r="Z333" s="138"/>
    </row>
    <row r="334" spans="1:26" ht="12.75" customHeight="1" x14ac:dyDescent="0.2">
      <c r="A334" s="138"/>
      <c r="B334" s="138"/>
      <c r="C334" s="138"/>
      <c r="D334" s="138"/>
      <c r="E334" s="138"/>
      <c r="F334" s="138"/>
      <c r="G334" s="138"/>
      <c r="H334" s="138"/>
      <c r="I334" s="138"/>
      <c r="J334" s="138"/>
      <c r="K334" s="138"/>
      <c r="L334" s="138"/>
      <c r="M334" s="138"/>
      <c r="N334" s="138"/>
      <c r="O334" s="138"/>
      <c r="P334" s="138"/>
      <c r="Q334" s="138"/>
      <c r="R334" s="138"/>
      <c r="S334" s="138"/>
      <c r="T334" s="138"/>
      <c r="U334" s="138"/>
      <c r="V334" s="138"/>
      <c r="W334" s="138"/>
      <c r="X334" s="138"/>
      <c r="Y334" s="138"/>
      <c r="Z334" s="138"/>
    </row>
    <row r="335" spans="1:26" ht="12.75" customHeight="1" x14ac:dyDescent="0.2">
      <c r="A335" s="138"/>
      <c r="B335" s="138"/>
      <c r="C335" s="138"/>
      <c r="D335" s="138"/>
      <c r="E335" s="138"/>
      <c r="F335" s="138"/>
      <c r="G335" s="138"/>
      <c r="H335" s="138"/>
      <c r="I335" s="138"/>
      <c r="J335" s="138"/>
      <c r="K335" s="138"/>
      <c r="L335" s="138"/>
      <c r="M335" s="138"/>
      <c r="N335" s="138"/>
      <c r="O335" s="138"/>
      <c r="P335" s="138"/>
      <c r="Q335" s="138"/>
      <c r="R335" s="138"/>
      <c r="S335" s="138"/>
      <c r="T335" s="138"/>
      <c r="U335" s="138"/>
      <c r="V335" s="138"/>
      <c r="W335" s="138"/>
      <c r="X335" s="138"/>
      <c r="Y335" s="138"/>
      <c r="Z335" s="138"/>
    </row>
    <row r="336" spans="1:26" ht="12.75" customHeight="1" x14ac:dyDescent="0.2">
      <c r="A336" s="138"/>
      <c r="B336" s="138"/>
      <c r="C336" s="138"/>
      <c r="D336" s="138"/>
      <c r="E336" s="138"/>
      <c r="F336" s="138"/>
      <c r="G336" s="138"/>
      <c r="H336" s="138"/>
      <c r="I336" s="138"/>
      <c r="J336" s="138"/>
      <c r="K336" s="138"/>
      <c r="L336" s="138"/>
      <c r="M336" s="138"/>
      <c r="N336" s="138"/>
      <c r="O336" s="138"/>
      <c r="P336" s="138"/>
      <c r="Q336" s="138"/>
      <c r="R336" s="138"/>
      <c r="S336" s="138"/>
      <c r="T336" s="138"/>
      <c r="U336" s="138"/>
      <c r="V336" s="138"/>
      <c r="W336" s="138"/>
      <c r="X336" s="138"/>
      <c r="Y336" s="138"/>
      <c r="Z336" s="138"/>
    </row>
    <row r="337" spans="1:26" ht="12.75" customHeight="1" x14ac:dyDescent="0.2">
      <c r="A337" s="138"/>
      <c r="B337" s="138"/>
      <c r="C337" s="138"/>
      <c r="D337" s="138"/>
      <c r="E337" s="138"/>
      <c r="F337" s="138"/>
      <c r="G337" s="138"/>
      <c r="H337" s="138"/>
      <c r="I337" s="138"/>
      <c r="J337" s="138"/>
      <c r="K337" s="138"/>
      <c r="L337" s="138"/>
      <c r="M337" s="138"/>
      <c r="N337" s="138"/>
      <c r="O337" s="138"/>
      <c r="P337" s="138"/>
      <c r="Q337" s="138"/>
      <c r="R337" s="138"/>
      <c r="S337" s="138"/>
      <c r="T337" s="138"/>
      <c r="U337" s="138"/>
      <c r="V337" s="138"/>
      <c r="W337" s="138"/>
      <c r="X337" s="138"/>
      <c r="Y337" s="138"/>
      <c r="Z337" s="138"/>
    </row>
    <row r="338" spans="1:26" ht="12.75" customHeight="1" x14ac:dyDescent="0.2">
      <c r="A338" s="138"/>
      <c r="B338" s="138"/>
      <c r="C338" s="138"/>
      <c r="D338" s="138"/>
      <c r="E338" s="138"/>
      <c r="F338" s="138"/>
      <c r="G338" s="138"/>
      <c r="H338" s="138"/>
      <c r="I338" s="138"/>
      <c r="J338" s="138"/>
      <c r="K338" s="138"/>
      <c r="L338" s="138"/>
      <c r="M338" s="138"/>
      <c r="N338" s="138"/>
      <c r="O338" s="138"/>
      <c r="P338" s="138"/>
      <c r="Q338" s="138"/>
      <c r="R338" s="138"/>
      <c r="S338" s="138"/>
      <c r="T338" s="138"/>
      <c r="U338" s="138"/>
      <c r="V338" s="138"/>
      <c r="W338" s="138"/>
      <c r="X338" s="138"/>
      <c r="Y338" s="138"/>
      <c r="Z338" s="138"/>
    </row>
    <row r="339" spans="1:26" ht="12.75" customHeight="1" x14ac:dyDescent="0.2">
      <c r="A339" s="138"/>
      <c r="B339" s="138"/>
      <c r="C339" s="138"/>
      <c r="D339" s="138"/>
      <c r="E339" s="138"/>
      <c r="F339" s="138"/>
      <c r="G339" s="138"/>
      <c r="H339" s="138"/>
      <c r="I339" s="138"/>
      <c r="J339" s="138"/>
      <c r="K339" s="138"/>
      <c r="L339" s="138"/>
      <c r="M339" s="138"/>
      <c r="N339" s="138"/>
      <c r="O339" s="138"/>
      <c r="P339" s="138"/>
      <c r="Q339" s="138"/>
      <c r="R339" s="138"/>
      <c r="S339" s="138"/>
      <c r="T339" s="138"/>
      <c r="U339" s="138"/>
      <c r="V339" s="138"/>
      <c r="W339" s="138"/>
      <c r="X339" s="138"/>
      <c r="Y339" s="138"/>
      <c r="Z339" s="138"/>
    </row>
    <row r="340" spans="1:26" ht="12.75" customHeight="1" x14ac:dyDescent="0.2">
      <c r="A340" s="138"/>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row>
    <row r="341" spans="1:26" ht="12.75" customHeight="1" x14ac:dyDescent="0.2">
      <c r="A341" s="138"/>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c r="Z341" s="138"/>
    </row>
    <row r="342" spans="1:26" ht="12.75" customHeight="1" x14ac:dyDescent="0.2">
      <c r="A342" s="138"/>
      <c r="B342" s="138"/>
      <c r="C342" s="138"/>
      <c r="D342" s="138"/>
      <c r="E342" s="138"/>
      <c r="F342" s="138"/>
      <c r="G342" s="138"/>
      <c r="H342" s="138"/>
      <c r="I342" s="138"/>
      <c r="J342" s="138"/>
      <c r="K342" s="138"/>
      <c r="L342" s="138"/>
      <c r="M342" s="138"/>
      <c r="N342" s="138"/>
      <c r="O342" s="138"/>
      <c r="P342" s="138"/>
      <c r="Q342" s="138"/>
      <c r="R342" s="138"/>
      <c r="S342" s="138"/>
      <c r="T342" s="138"/>
      <c r="U342" s="138"/>
      <c r="V342" s="138"/>
      <c r="W342" s="138"/>
      <c r="X342" s="138"/>
      <c r="Y342" s="138"/>
      <c r="Z342" s="138"/>
    </row>
    <row r="343" spans="1:26" ht="12.75" customHeight="1" x14ac:dyDescent="0.2">
      <c r="A343" s="138"/>
      <c r="B343" s="138"/>
      <c r="C343" s="138"/>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c r="Z343" s="138"/>
    </row>
    <row r="344" spans="1:26" ht="12.75" customHeight="1" x14ac:dyDescent="0.2">
      <c r="A344" s="138"/>
      <c r="B344" s="138"/>
      <c r="C344" s="138"/>
      <c r="D344" s="138"/>
      <c r="E344" s="138"/>
      <c r="F344" s="138"/>
      <c r="G344" s="138"/>
      <c r="H344" s="138"/>
      <c r="I344" s="138"/>
      <c r="J344" s="138"/>
      <c r="K344" s="138"/>
      <c r="L344" s="138"/>
      <c r="M344" s="138"/>
      <c r="N344" s="138"/>
      <c r="O344" s="138"/>
      <c r="P344" s="138"/>
      <c r="Q344" s="138"/>
      <c r="R344" s="138"/>
      <c r="S344" s="138"/>
      <c r="T344" s="138"/>
      <c r="U344" s="138"/>
      <c r="V344" s="138"/>
      <c r="W344" s="138"/>
      <c r="X344" s="138"/>
      <c r="Y344" s="138"/>
      <c r="Z344" s="138"/>
    </row>
    <row r="345" spans="1:26" ht="12.75" customHeight="1" x14ac:dyDescent="0.2">
      <c r="A345" s="138"/>
      <c r="B345" s="138"/>
      <c r="C345" s="138"/>
      <c r="D345" s="138"/>
      <c r="E345" s="138"/>
      <c r="F345" s="138"/>
      <c r="G345" s="138"/>
      <c r="H345" s="138"/>
      <c r="I345" s="138"/>
      <c r="J345" s="138"/>
      <c r="K345" s="138"/>
      <c r="L345" s="138"/>
      <c r="M345" s="138"/>
      <c r="N345" s="138"/>
      <c r="O345" s="138"/>
      <c r="P345" s="138"/>
      <c r="Q345" s="138"/>
      <c r="R345" s="138"/>
      <c r="S345" s="138"/>
      <c r="T345" s="138"/>
      <c r="U345" s="138"/>
      <c r="V345" s="138"/>
      <c r="W345" s="138"/>
      <c r="X345" s="138"/>
      <c r="Y345" s="138"/>
      <c r="Z345" s="138"/>
    </row>
    <row r="346" spans="1:26" ht="12.75" customHeight="1" x14ac:dyDescent="0.2">
      <c r="A346" s="138"/>
      <c r="B346" s="138"/>
      <c r="C346" s="138"/>
      <c r="D346" s="138"/>
      <c r="E346" s="138"/>
      <c r="F346" s="138"/>
      <c r="G346" s="138"/>
      <c r="H346" s="138"/>
      <c r="I346" s="138"/>
      <c r="J346" s="138"/>
      <c r="K346" s="138"/>
      <c r="L346" s="138"/>
      <c r="M346" s="138"/>
      <c r="N346" s="138"/>
      <c r="O346" s="138"/>
      <c r="P346" s="138"/>
      <c r="Q346" s="138"/>
      <c r="R346" s="138"/>
      <c r="S346" s="138"/>
      <c r="T346" s="138"/>
      <c r="U346" s="138"/>
      <c r="V346" s="138"/>
      <c r="W346" s="138"/>
      <c r="X346" s="138"/>
      <c r="Y346" s="138"/>
      <c r="Z346" s="138"/>
    </row>
    <row r="347" spans="1:26" ht="12.75" customHeight="1" x14ac:dyDescent="0.2">
      <c r="A347" s="138"/>
      <c r="B347" s="138"/>
      <c r="C347" s="138"/>
      <c r="D347" s="138"/>
      <c r="E347" s="138"/>
      <c r="F347" s="138"/>
      <c r="G347" s="138"/>
      <c r="H347" s="138"/>
      <c r="I347" s="138"/>
      <c r="J347" s="138"/>
      <c r="K347" s="138"/>
      <c r="L347" s="138"/>
      <c r="M347" s="138"/>
      <c r="N347" s="138"/>
      <c r="O347" s="138"/>
      <c r="P347" s="138"/>
      <c r="Q347" s="138"/>
      <c r="R347" s="138"/>
      <c r="S347" s="138"/>
      <c r="T347" s="138"/>
      <c r="U347" s="138"/>
      <c r="V347" s="138"/>
      <c r="W347" s="138"/>
      <c r="X347" s="138"/>
      <c r="Y347" s="138"/>
      <c r="Z347" s="138"/>
    </row>
    <row r="348" spans="1:26" ht="12.75" customHeight="1" x14ac:dyDescent="0.2">
      <c r="A348" s="138"/>
      <c r="B348" s="138"/>
      <c r="C348" s="138"/>
      <c r="D348" s="138"/>
      <c r="E348" s="138"/>
      <c r="F348" s="138"/>
      <c r="G348" s="138"/>
      <c r="H348" s="138"/>
      <c r="I348" s="138"/>
      <c r="J348" s="138"/>
      <c r="K348" s="138"/>
      <c r="L348" s="138"/>
      <c r="M348" s="138"/>
      <c r="N348" s="138"/>
      <c r="O348" s="138"/>
      <c r="P348" s="138"/>
      <c r="Q348" s="138"/>
      <c r="R348" s="138"/>
      <c r="S348" s="138"/>
      <c r="T348" s="138"/>
      <c r="U348" s="138"/>
      <c r="V348" s="138"/>
      <c r="W348" s="138"/>
      <c r="X348" s="138"/>
      <c r="Y348" s="138"/>
      <c r="Z348" s="138"/>
    </row>
    <row r="349" spans="1:26" ht="12.75" customHeight="1" x14ac:dyDescent="0.2">
      <c r="A349" s="138"/>
      <c r="B349" s="138"/>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row>
    <row r="350" spans="1:26" ht="12.75" customHeight="1" x14ac:dyDescent="0.2">
      <c r="A350" s="138"/>
      <c r="B350" s="138"/>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row>
    <row r="351" spans="1:26" ht="12.75" customHeight="1" x14ac:dyDescent="0.2">
      <c r="A351" s="138"/>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c r="Z351" s="138"/>
    </row>
    <row r="352" spans="1:26" ht="12.75" customHeight="1" x14ac:dyDescent="0.2">
      <c r="A352" s="138"/>
      <c r="B352" s="138"/>
      <c r="C352" s="138"/>
      <c r="D352" s="138"/>
      <c r="E352" s="138"/>
      <c r="F352" s="138"/>
      <c r="G352" s="138"/>
      <c r="H352" s="138"/>
      <c r="I352" s="138"/>
      <c r="J352" s="138"/>
      <c r="K352" s="138"/>
      <c r="L352" s="138"/>
      <c r="M352" s="138"/>
      <c r="N352" s="138"/>
      <c r="O352" s="138"/>
      <c r="P352" s="138"/>
      <c r="Q352" s="138"/>
      <c r="R352" s="138"/>
      <c r="S352" s="138"/>
      <c r="T352" s="138"/>
      <c r="U352" s="138"/>
      <c r="V352" s="138"/>
      <c r="W352" s="138"/>
      <c r="X352" s="138"/>
      <c r="Y352" s="138"/>
      <c r="Z352" s="138"/>
    </row>
    <row r="353" spans="1:26" ht="12.75" customHeight="1" x14ac:dyDescent="0.2">
      <c r="A353" s="138"/>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c r="Z353" s="138"/>
    </row>
    <row r="354" spans="1:26" ht="12.75" customHeight="1" x14ac:dyDescent="0.2">
      <c r="A354" s="138"/>
      <c r="B354" s="138"/>
      <c r="C354" s="138"/>
      <c r="D354" s="138"/>
      <c r="E354" s="138"/>
      <c r="F354" s="138"/>
      <c r="G354" s="138"/>
      <c r="H354" s="138"/>
      <c r="I354" s="138"/>
      <c r="J354" s="138"/>
      <c r="K354" s="138"/>
      <c r="L354" s="138"/>
      <c r="M354" s="138"/>
      <c r="N354" s="138"/>
      <c r="O354" s="138"/>
      <c r="P354" s="138"/>
      <c r="Q354" s="138"/>
      <c r="R354" s="138"/>
      <c r="S354" s="138"/>
      <c r="T354" s="138"/>
      <c r="U354" s="138"/>
      <c r="V354" s="138"/>
      <c r="W354" s="138"/>
      <c r="X354" s="138"/>
      <c r="Y354" s="138"/>
      <c r="Z354" s="138"/>
    </row>
    <row r="355" spans="1:26" ht="12.75" customHeight="1" x14ac:dyDescent="0.2">
      <c r="A355" s="138"/>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c r="Z355" s="138"/>
    </row>
    <row r="356" spans="1:26" ht="12.75" customHeight="1" x14ac:dyDescent="0.2">
      <c r="A356" s="138"/>
      <c r="B356" s="138"/>
      <c r="C356" s="138"/>
      <c r="D356" s="138"/>
      <c r="E356" s="138"/>
      <c r="F356" s="138"/>
      <c r="G356" s="138"/>
      <c r="H356" s="138"/>
      <c r="I356" s="138"/>
      <c r="J356" s="138"/>
      <c r="K356" s="138"/>
      <c r="L356" s="138"/>
      <c r="M356" s="138"/>
      <c r="N356" s="138"/>
      <c r="O356" s="138"/>
      <c r="P356" s="138"/>
      <c r="Q356" s="138"/>
      <c r="R356" s="138"/>
      <c r="S356" s="138"/>
      <c r="T356" s="138"/>
      <c r="U356" s="138"/>
      <c r="V356" s="138"/>
      <c r="W356" s="138"/>
      <c r="X356" s="138"/>
      <c r="Y356" s="138"/>
      <c r="Z356" s="138"/>
    </row>
    <row r="357" spans="1:26" ht="12.75" customHeight="1" x14ac:dyDescent="0.2">
      <c r="A357" s="138"/>
      <c r="B357" s="138"/>
      <c r="C357" s="138"/>
      <c r="D357" s="138"/>
      <c r="E357" s="138"/>
      <c r="F357" s="138"/>
      <c r="G357" s="138"/>
      <c r="H357" s="138"/>
      <c r="I357" s="138"/>
      <c r="J357" s="138"/>
      <c r="K357" s="138"/>
      <c r="L357" s="138"/>
      <c r="M357" s="138"/>
      <c r="N357" s="138"/>
      <c r="O357" s="138"/>
      <c r="P357" s="138"/>
      <c r="Q357" s="138"/>
      <c r="R357" s="138"/>
      <c r="S357" s="138"/>
      <c r="T357" s="138"/>
      <c r="U357" s="138"/>
      <c r="V357" s="138"/>
      <c r="W357" s="138"/>
      <c r="X357" s="138"/>
      <c r="Y357" s="138"/>
      <c r="Z357" s="138"/>
    </row>
    <row r="358" spans="1:26" ht="12.75" customHeight="1" x14ac:dyDescent="0.2">
      <c r="A358" s="138"/>
      <c r="B358" s="138"/>
      <c r="C358" s="138"/>
      <c r="D358" s="138"/>
      <c r="E358" s="138"/>
      <c r="F358" s="138"/>
      <c r="G358" s="138"/>
      <c r="H358" s="138"/>
      <c r="I358" s="138"/>
      <c r="J358" s="138"/>
      <c r="K358" s="138"/>
      <c r="L358" s="138"/>
      <c r="M358" s="138"/>
      <c r="N358" s="138"/>
      <c r="O358" s="138"/>
      <c r="P358" s="138"/>
      <c r="Q358" s="138"/>
      <c r="R358" s="138"/>
      <c r="S358" s="138"/>
      <c r="T358" s="138"/>
      <c r="U358" s="138"/>
      <c r="V358" s="138"/>
      <c r="W358" s="138"/>
      <c r="X358" s="138"/>
      <c r="Y358" s="138"/>
      <c r="Z358" s="138"/>
    </row>
    <row r="359" spans="1:26" ht="12.75" customHeight="1" x14ac:dyDescent="0.2">
      <c r="A359" s="138"/>
      <c r="B359" s="138"/>
      <c r="C359" s="138"/>
      <c r="D359" s="138"/>
      <c r="E359" s="138"/>
      <c r="F359" s="138"/>
      <c r="G359" s="138"/>
      <c r="H359" s="138"/>
      <c r="I359" s="138"/>
      <c r="J359" s="138"/>
      <c r="K359" s="138"/>
      <c r="L359" s="138"/>
      <c r="M359" s="138"/>
      <c r="N359" s="138"/>
      <c r="O359" s="138"/>
      <c r="P359" s="138"/>
      <c r="Q359" s="138"/>
      <c r="R359" s="138"/>
      <c r="S359" s="138"/>
      <c r="T359" s="138"/>
      <c r="U359" s="138"/>
      <c r="V359" s="138"/>
      <c r="W359" s="138"/>
      <c r="X359" s="138"/>
      <c r="Y359" s="138"/>
      <c r="Z359" s="138"/>
    </row>
    <row r="360" spans="1:26" ht="12.75" customHeight="1" x14ac:dyDescent="0.2">
      <c r="A360" s="138"/>
      <c r="B360" s="138"/>
      <c r="C360" s="138"/>
      <c r="D360" s="138"/>
      <c r="E360" s="138"/>
      <c r="F360" s="138"/>
      <c r="G360" s="138"/>
      <c r="H360" s="138"/>
      <c r="I360" s="138"/>
      <c r="J360" s="138"/>
      <c r="K360" s="138"/>
      <c r="L360" s="138"/>
      <c r="M360" s="138"/>
      <c r="N360" s="138"/>
      <c r="O360" s="138"/>
      <c r="P360" s="138"/>
      <c r="Q360" s="138"/>
      <c r="R360" s="138"/>
      <c r="S360" s="138"/>
      <c r="T360" s="138"/>
      <c r="U360" s="138"/>
      <c r="V360" s="138"/>
      <c r="W360" s="138"/>
      <c r="X360" s="138"/>
      <c r="Y360" s="138"/>
      <c r="Z360" s="138"/>
    </row>
    <row r="361" spans="1:26" ht="12.75" customHeight="1" x14ac:dyDescent="0.2">
      <c r="A361" s="138"/>
      <c r="B361" s="138"/>
      <c r="C361" s="138"/>
      <c r="D361" s="138"/>
      <c r="E361" s="138"/>
      <c r="F361" s="138"/>
      <c r="G361" s="138"/>
      <c r="H361" s="138"/>
      <c r="I361" s="138"/>
      <c r="J361" s="138"/>
      <c r="K361" s="138"/>
      <c r="L361" s="138"/>
      <c r="M361" s="138"/>
      <c r="N361" s="138"/>
      <c r="O361" s="138"/>
      <c r="P361" s="138"/>
      <c r="Q361" s="138"/>
      <c r="R361" s="138"/>
      <c r="S361" s="138"/>
      <c r="T361" s="138"/>
      <c r="U361" s="138"/>
      <c r="V361" s="138"/>
      <c r="W361" s="138"/>
      <c r="X361" s="138"/>
      <c r="Y361" s="138"/>
      <c r="Z361" s="138"/>
    </row>
    <row r="362" spans="1:26" ht="12.75" customHeight="1" x14ac:dyDescent="0.2">
      <c r="A362" s="138"/>
      <c r="B362" s="138"/>
      <c r="C362" s="138"/>
      <c r="D362" s="138"/>
      <c r="E362" s="138"/>
      <c r="F362" s="138"/>
      <c r="G362" s="138"/>
      <c r="H362" s="138"/>
      <c r="I362" s="138"/>
      <c r="J362" s="138"/>
      <c r="K362" s="138"/>
      <c r="L362" s="138"/>
      <c r="M362" s="138"/>
      <c r="N362" s="138"/>
      <c r="O362" s="138"/>
      <c r="P362" s="138"/>
      <c r="Q362" s="138"/>
      <c r="R362" s="138"/>
      <c r="S362" s="138"/>
      <c r="T362" s="138"/>
      <c r="U362" s="138"/>
      <c r="V362" s="138"/>
      <c r="W362" s="138"/>
      <c r="X362" s="138"/>
      <c r="Y362" s="138"/>
      <c r="Z362" s="138"/>
    </row>
    <row r="363" spans="1:26" ht="12.75" customHeight="1" x14ac:dyDescent="0.2">
      <c r="A363" s="138"/>
      <c r="B363" s="138"/>
      <c r="C363" s="138"/>
      <c r="D363" s="138"/>
      <c r="E363" s="138"/>
      <c r="F363" s="138"/>
      <c r="G363" s="138"/>
      <c r="H363" s="138"/>
      <c r="I363" s="138"/>
      <c r="J363" s="138"/>
      <c r="K363" s="138"/>
      <c r="L363" s="138"/>
      <c r="M363" s="138"/>
      <c r="N363" s="138"/>
      <c r="O363" s="138"/>
      <c r="P363" s="138"/>
      <c r="Q363" s="138"/>
      <c r="R363" s="138"/>
      <c r="S363" s="138"/>
      <c r="T363" s="138"/>
      <c r="U363" s="138"/>
      <c r="V363" s="138"/>
      <c r="W363" s="138"/>
      <c r="X363" s="138"/>
      <c r="Y363" s="138"/>
      <c r="Z363" s="138"/>
    </row>
    <row r="364" spans="1:26" ht="12.75" customHeight="1" x14ac:dyDescent="0.2">
      <c r="A364" s="138"/>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c r="Z364" s="138"/>
    </row>
    <row r="365" spans="1:26" ht="12.75" customHeight="1" x14ac:dyDescent="0.2">
      <c r="A365" s="138"/>
      <c r="B365" s="138"/>
      <c r="C365" s="138"/>
      <c r="D365" s="138"/>
      <c r="E365" s="138"/>
      <c r="F365" s="138"/>
      <c r="G365" s="138"/>
      <c r="H365" s="138"/>
      <c r="I365" s="138"/>
      <c r="J365" s="138"/>
      <c r="K365" s="138"/>
      <c r="L365" s="138"/>
      <c r="M365" s="138"/>
      <c r="N365" s="138"/>
      <c r="O365" s="138"/>
      <c r="P365" s="138"/>
      <c r="Q365" s="138"/>
      <c r="R365" s="138"/>
      <c r="S365" s="138"/>
      <c r="T365" s="138"/>
      <c r="U365" s="138"/>
      <c r="V365" s="138"/>
      <c r="W365" s="138"/>
      <c r="X365" s="138"/>
      <c r="Y365" s="138"/>
      <c r="Z365" s="138"/>
    </row>
    <row r="366" spans="1:26" ht="12.75" customHeight="1" x14ac:dyDescent="0.2">
      <c r="A366" s="138"/>
      <c r="B366" s="138"/>
      <c r="C366" s="138"/>
      <c r="D366" s="138"/>
      <c r="E366" s="138"/>
      <c r="F366" s="138"/>
      <c r="G366" s="138"/>
      <c r="H366" s="138"/>
      <c r="I366" s="138"/>
      <c r="J366" s="138"/>
      <c r="K366" s="138"/>
      <c r="L366" s="138"/>
      <c r="M366" s="138"/>
      <c r="N366" s="138"/>
      <c r="O366" s="138"/>
      <c r="P366" s="138"/>
      <c r="Q366" s="138"/>
      <c r="R366" s="138"/>
      <c r="S366" s="138"/>
      <c r="T366" s="138"/>
      <c r="U366" s="138"/>
      <c r="V366" s="138"/>
      <c r="W366" s="138"/>
      <c r="X366" s="138"/>
      <c r="Y366" s="138"/>
      <c r="Z366" s="138"/>
    </row>
    <row r="367" spans="1:26" ht="12.75" customHeight="1" x14ac:dyDescent="0.2">
      <c r="A367" s="138"/>
      <c r="B367" s="138"/>
      <c r="C367" s="138"/>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c r="Z367" s="138"/>
    </row>
    <row r="368" spans="1:26" ht="12.75" customHeight="1" x14ac:dyDescent="0.2">
      <c r="A368" s="138"/>
      <c r="B368" s="138"/>
      <c r="C368" s="138"/>
      <c r="D368" s="138"/>
      <c r="E368" s="138"/>
      <c r="F368" s="138"/>
      <c r="G368" s="138"/>
      <c r="H368" s="138"/>
      <c r="I368" s="138"/>
      <c r="J368" s="138"/>
      <c r="K368" s="138"/>
      <c r="L368" s="138"/>
      <c r="M368" s="138"/>
      <c r="N368" s="138"/>
      <c r="O368" s="138"/>
      <c r="P368" s="138"/>
      <c r="Q368" s="138"/>
      <c r="R368" s="138"/>
      <c r="S368" s="138"/>
      <c r="T368" s="138"/>
      <c r="U368" s="138"/>
      <c r="V368" s="138"/>
      <c r="W368" s="138"/>
      <c r="X368" s="138"/>
      <c r="Y368" s="138"/>
      <c r="Z368" s="138"/>
    </row>
    <row r="369" spans="1:26" ht="12.75" customHeight="1" x14ac:dyDescent="0.2">
      <c r="A369" s="138"/>
      <c r="B369" s="138"/>
      <c r="C369" s="138"/>
      <c r="D369" s="138"/>
      <c r="E369" s="138"/>
      <c r="F369" s="138"/>
      <c r="G369" s="138"/>
      <c r="H369" s="138"/>
      <c r="I369" s="138"/>
      <c r="J369" s="138"/>
      <c r="K369" s="138"/>
      <c r="L369" s="138"/>
      <c r="M369" s="138"/>
      <c r="N369" s="138"/>
      <c r="O369" s="138"/>
      <c r="P369" s="138"/>
      <c r="Q369" s="138"/>
      <c r="R369" s="138"/>
      <c r="S369" s="138"/>
      <c r="T369" s="138"/>
      <c r="U369" s="138"/>
      <c r="V369" s="138"/>
      <c r="W369" s="138"/>
      <c r="X369" s="138"/>
      <c r="Y369" s="138"/>
      <c r="Z369" s="138"/>
    </row>
    <row r="370" spans="1:26" ht="12.75" customHeight="1" x14ac:dyDescent="0.2">
      <c r="A370" s="138"/>
      <c r="B370" s="138"/>
      <c r="C370" s="138"/>
      <c r="D370" s="138"/>
      <c r="E370" s="138"/>
      <c r="F370" s="138"/>
      <c r="G370" s="138"/>
      <c r="H370" s="138"/>
      <c r="I370" s="138"/>
      <c r="J370" s="138"/>
      <c r="K370" s="138"/>
      <c r="L370" s="138"/>
      <c r="M370" s="138"/>
      <c r="N370" s="138"/>
      <c r="O370" s="138"/>
      <c r="P370" s="138"/>
      <c r="Q370" s="138"/>
      <c r="R370" s="138"/>
      <c r="S370" s="138"/>
      <c r="T370" s="138"/>
      <c r="U370" s="138"/>
      <c r="V370" s="138"/>
      <c r="W370" s="138"/>
      <c r="X370" s="138"/>
      <c r="Y370" s="138"/>
      <c r="Z370" s="138"/>
    </row>
    <row r="371" spans="1:26" ht="12.75" customHeight="1" x14ac:dyDescent="0.2">
      <c r="A371" s="138"/>
      <c r="B371" s="138"/>
      <c r="C371" s="138"/>
      <c r="D371" s="138"/>
      <c r="E371" s="138"/>
      <c r="F371" s="138"/>
      <c r="G371" s="138"/>
      <c r="H371" s="138"/>
      <c r="I371" s="138"/>
      <c r="J371" s="138"/>
      <c r="K371" s="138"/>
      <c r="L371" s="138"/>
      <c r="M371" s="138"/>
      <c r="N371" s="138"/>
      <c r="O371" s="138"/>
      <c r="P371" s="138"/>
      <c r="Q371" s="138"/>
      <c r="R371" s="138"/>
      <c r="S371" s="138"/>
      <c r="T371" s="138"/>
      <c r="U371" s="138"/>
      <c r="V371" s="138"/>
      <c r="W371" s="138"/>
      <c r="X371" s="138"/>
      <c r="Y371" s="138"/>
      <c r="Z371" s="138"/>
    </row>
    <row r="372" spans="1:26" ht="12.75" customHeight="1" x14ac:dyDescent="0.2">
      <c r="A372" s="138"/>
      <c r="B372" s="138"/>
      <c r="C372" s="138"/>
      <c r="D372" s="138"/>
      <c r="E372" s="138"/>
      <c r="F372" s="138"/>
      <c r="G372" s="138"/>
      <c r="H372" s="138"/>
      <c r="I372" s="138"/>
      <c r="J372" s="138"/>
      <c r="K372" s="138"/>
      <c r="L372" s="138"/>
      <c r="M372" s="138"/>
      <c r="N372" s="138"/>
      <c r="O372" s="138"/>
      <c r="P372" s="138"/>
      <c r="Q372" s="138"/>
      <c r="R372" s="138"/>
      <c r="S372" s="138"/>
      <c r="T372" s="138"/>
      <c r="U372" s="138"/>
      <c r="V372" s="138"/>
      <c r="W372" s="138"/>
      <c r="X372" s="138"/>
      <c r="Y372" s="138"/>
      <c r="Z372" s="138"/>
    </row>
    <row r="373" spans="1:26" ht="12.75" customHeight="1" x14ac:dyDescent="0.2">
      <c r="A373" s="138"/>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c r="Z373" s="138"/>
    </row>
    <row r="374" spans="1:26" ht="12.75" customHeight="1" x14ac:dyDescent="0.2">
      <c r="A374" s="138"/>
      <c r="B374" s="138"/>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row>
    <row r="375" spans="1:26" ht="12.75" customHeight="1" x14ac:dyDescent="0.2">
      <c r="A375" s="138"/>
      <c r="B375" s="138"/>
      <c r="C375" s="138"/>
      <c r="D375" s="138"/>
      <c r="E375" s="138"/>
      <c r="F375" s="138"/>
      <c r="G375" s="138"/>
      <c r="H375" s="138"/>
      <c r="I375" s="138"/>
      <c r="J375" s="138"/>
      <c r="K375" s="138"/>
      <c r="L375" s="138"/>
      <c r="M375" s="138"/>
      <c r="N375" s="138"/>
      <c r="O375" s="138"/>
      <c r="P375" s="138"/>
      <c r="Q375" s="138"/>
      <c r="R375" s="138"/>
      <c r="S375" s="138"/>
      <c r="T375" s="138"/>
      <c r="U375" s="138"/>
      <c r="V375" s="138"/>
      <c r="W375" s="138"/>
      <c r="X375" s="138"/>
      <c r="Y375" s="138"/>
      <c r="Z375" s="138"/>
    </row>
    <row r="376" spans="1:26" ht="12.75" customHeight="1" x14ac:dyDescent="0.2">
      <c r="A376" s="138"/>
      <c r="B376" s="138"/>
      <c r="C376" s="138"/>
      <c r="D376" s="138"/>
      <c r="E376" s="138"/>
      <c r="F376" s="138"/>
      <c r="G376" s="138"/>
      <c r="H376" s="138"/>
      <c r="I376" s="138"/>
      <c r="J376" s="138"/>
      <c r="K376" s="138"/>
      <c r="L376" s="138"/>
      <c r="M376" s="138"/>
      <c r="N376" s="138"/>
      <c r="O376" s="138"/>
      <c r="P376" s="138"/>
      <c r="Q376" s="138"/>
      <c r="R376" s="138"/>
      <c r="S376" s="138"/>
      <c r="T376" s="138"/>
      <c r="U376" s="138"/>
      <c r="V376" s="138"/>
      <c r="W376" s="138"/>
      <c r="X376" s="138"/>
      <c r="Y376" s="138"/>
      <c r="Z376" s="138"/>
    </row>
    <row r="377" spans="1:26" ht="12.75" customHeight="1" x14ac:dyDescent="0.2">
      <c r="A377" s="138"/>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c r="Z377" s="138"/>
    </row>
    <row r="378" spans="1:26" ht="12.75" customHeight="1" x14ac:dyDescent="0.2">
      <c r="A378" s="138"/>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c r="Z378" s="138"/>
    </row>
    <row r="379" spans="1:26" ht="12.75" customHeight="1" x14ac:dyDescent="0.2">
      <c r="A379" s="138"/>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row>
    <row r="380" spans="1:26" ht="12.75" customHeight="1" x14ac:dyDescent="0.2">
      <c r="A380" s="138"/>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c r="Z380" s="138"/>
    </row>
    <row r="381" spans="1:26" ht="12.75" customHeight="1" x14ac:dyDescent="0.2">
      <c r="A381" s="138"/>
      <c r="B381" s="138"/>
      <c r="C381" s="138"/>
      <c r="D381" s="138"/>
      <c r="E381" s="138"/>
      <c r="F381" s="138"/>
      <c r="G381" s="138"/>
      <c r="H381" s="138"/>
      <c r="I381" s="138"/>
      <c r="J381" s="138"/>
      <c r="K381" s="138"/>
      <c r="L381" s="138"/>
      <c r="M381" s="138"/>
      <c r="N381" s="138"/>
      <c r="O381" s="138"/>
      <c r="P381" s="138"/>
      <c r="Q381" s="138"/>
      <c r="R381" s="138"/>
      <c r="S381" s="138"/>
      <c r="T381" s="138"/>
      <c r="U381" s="138"/>
      <c r="V381" s="138"/>
      <c r="W381" s="138"/>
      <c r="X381" s="138"/>
      <c r="Y381" s="138"/>
      <c r="Z381" s="138"/>
    </row>
    <row r="382" spans="1:26" ht="12.75" customHeight="1" x14ac:dyDescent="0.2">
      <c r="A382" s="138"/>
      <c r="B382" s="138"/>
      <c r="C382" s="138"/>
      <c r="D382" s="138"/>
      <c r="E382" s="138"/>
      <c r="F382" s="138"/>
      <c r="G382" s="138"/>
      <c r="H382" s="138"/>
      <c r="I382" s="138"/>
      <c r="J382" s="138"/>
      <c r="K382" s="138"/>
      <c r="L382" s="138"/>
      <c r="M382" s="138"/>
      <c r="N382" s="138"/>
      <c r="O382" s="138"/>
      <c r="P382" s="138"/>
      <c r="Q382" s="138"/>
      <c r="R382" s="138"/>
      <c r="S382" s="138"/>
      <c r="T382" s="138"/>
      <c r="U382" s="138"/>
      <c r="V382" s="138"/>
      <c r="W382" s="138"/>
      <c r="X382" s="138"/>
      <c r="Y382" s="138"/>
      <c r="Z382" s="138"/>
    </row>
    <row r="383" spans="1:26" ht="12.75" customHeight="1" x14ac:dyDescent="0.2">
      <c r="A383" s="138"/>
      <c r="B383" s="138"/>
      <c r="C383" s="138"/>
      <c r="D383" s="138"/>
      <c r="E383" s="138"/>
      <c r="F383" s="138"/>
      <c r="G383" s="138"/>
      <c r="H383" s="138"/>
      <c r="I383" s="138"/>
      <c r="J383" s="138"/>
      <c r="K383" s="138"/>
      <c r="L383" s="138"/>
      <c r="M383" s="138"/>
      <c r="N383" s="138"/>
      <c r="O383" s="138"/>
      <c r="P383" s="138"/>
      <c r="Q383" s="138"/>
      <c r="R383" s="138"/>
      <c r="S383" s="138"/>
      <c r="T383" s="138"/>
      <c r="U383" s="138"/>
      <c r="V383" s="138"/>
      <c r="W383" s="138"/>
      <c r="X383" s="138"/>
      <c r="Y383" s="138"/>
      <c r="Z383" s="138"/>
    </row>
    <row r="384" spans="1:26" ht="12.75" customHeight="1" x14ac:dyDescent="0.2">
      <c r="A384" s="138"/>
      <c r="B384" s="138"/>
      <c r="C384" s="138"/>
      <c r="D384" s="138"/>
      <c r="E384" s="138"/>
      <c r="F384" s="138"/>
      <c r="G384" s="138"/>
      <c r="H384" s="138"/>
      <c r="I384" s="138"/>
      <c r="J384" s="138"/>
      <c r="K384" s="138"/>
      <c r="L384" s="138"/>
      <c r="M384" s="138"/>
      <c r="N384" s="138"/>
      <c r="O384" s="138"/>
      <c r="P384" s="138"/>
      <c r="Q384" s="138"/>
      <c r="R384" s="138"/>
      <c r="S384" s="138"/>
      <c r="T384" s="138"/>
      <c r="U384" s="138"/>
      <c r="V384" s="138"/>
      <c r="W384" s="138"/>
      <c r="X384" s="138"/>
      <c r="Y384" s="138"/>
      <c r="Z384" s="138"/>
    </row>
    <row r="385" spans="1:26" ht="12.75" customHeight="1" x14ac:dyDescent="0.2">
      <c r="A385" s="138"/>
      <c r="B385" s="138"/>
      <c r="C385" s="138"/>
      <c r="D385" s="138"/>
      <c r="E385" s="138"/>
      <c r="F385" s="138"/>
      <c r="G385" s="138"/>
      <c r="H385" s="138"/>
      <c r="I385" s="138"/>
      <c r="J385" s="138"/>
      <c r="K385" s="138"/>
      <c r="L385" s="138"/>
      <c r="M385" s="138"/>
      <c r="N385" s="138"/>
      <c r="O385" s="138"/>
      <c r="P385" s="138"/>
      <c r="Q385" s="138"/>
      <c r="R385" s="138"/>
      <c r="S385" s="138"/>
      <c r="T385" s="138"/>
      <c r="U385" s="138"/>
      <c r="V385" s="138"/>
      <c r="W385" s="138"/>
      <c r="X385" s="138"/>
      <c r="Y385" s="138"/>
      <c r="Z385" s="138"/>
    </row>
    <row r="386" spans="1:26" ht="12.75" customHeight="1" x14ac:dyDescent="0.2">
      <c r="A386" s="138"/>
      <c r="B386" s="138"/>
      <c r="C386" s="138"/>
      <c r="D386" s="138"/>
      <c r="E386" s="138"/>
      <c r="F386" s="138"/>
      <c r="G386" s="138"/>
      <c r="H386" s="138"/>
      <c r="I386" s="138"/>
      <c r="J386" s="138"/>
      <c r="K386" s="138"/>
      <c r="L386" s="138"/>
      <c r="M386" s="138"/>
      <c r="N386" s="138"/>
      <c r="O386" s="138"/>
      <c r="P386" s="138"/>
      <c r="Q386" s="138"/>
      <c r="R386" s="138"/>
      <c r="S386" s="138"/>
      <c r="T386" s="138"/>
      <c r="U386" s="138"/>
      <c r="V386" s="138"/>
      <c r="W386" s="138"/>
      <c r="X386" s="138"/>
      <c r="Y386" s="138"/>
      <c r="Z386" s="138"/>
    </row>
    <row r="387" spans="1:26" ht="12.75" customHeight="1" x14ac:dyDescent="0.2">
      <c r="A387" s="138"/>
      <c r="B387" s="138"/>
      <c r="C387" s="138"/>
      <c r="D387" s="138"/>
      <c r="E387" s="138"/>
      <c r="F387" s="138"/>
      <c r="G387" s="138"/>
      <c r="H387" s="138"/>
      <c r="I387" s="138"/>
      <c r="J387" s="138"/>
      <c r="K387" s="138"/>
      <c r="L387" s="138"/>
      <c r="M387" s="138"/>
      <c r="N387" s="138"/>
      <c r="O387" s="138"/>
      <c r="P387" s="138"/>
      <c r="Q387" s="138"/>
      <c r="R387" s="138"/>
      <c r="S387" s="138"/>
      <c r="T387" s="138"/>
      <c r="U387" s="138"/>
      <c r="V387" s="138"/>
      <c r="W387" s="138"/>
      <c r="X387" s="138"/>
      <c r="Y387" s="138"/>
      <c r="Z387" s="138"/>
    </row>
    <row r="388" spans="1:26" ht="12.75" customHeight="1" x14ac:dyDescent="0.2">
      <c r="A388" s="138"/>
      <c r="B388" s="138"/>
      <c r="C388" s="138"/>
      <c r="D388" s="138"/>
      <c r="E388" s="138"/>
      <c r="F388" s="138"/>
      <c r="G388" s="138"/>
      <c r="H388" s="138"/>
      <c r="I388" s="138"/>
      <c r="J388" s="138"/>
      <c r="K388" s="138"/>
      <c r="L388" s="138"/>
      <c r="M388" s="138"/>
      <c r="N388" s="138"/>
      <c r="O388" s="138"/>
      <c r="P388" s="138"/>
      <c r="Q388" s="138"/>
      <c r="R388" s="138"/>
      <c r="S388" s="138"/>
      <c r="T388" s="138"/>
      <c r="U388" s="138"/>
      <c r="V388" s="138"/>
      <c r="W388" s="138"/>
      <c r="X388" s="138"/>
      <c r="Y388" s="138"/>
      <c r="Z388" s="138"/>
    </row>
    <row r="389" spans="1:26" ht="12.75" customHeight="1" x14ac:dyDescent="0.2">
      <c r="A389" s="138"/>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c r="Z389" s="138"/>
    </row>
    <row r="390" spans="1:26" ht="12.75" customHeight="1" x14ac:dyDescent="0.2">
      <c r="A390" s="138"/>
      <c r="B390" s="138"/>
      <c r="C390" s="138"/>
      <c r="D390" s="138"/>
      <c r="E390" s="138"/>
      <c r="F390" s="138"/>
      <c r="G390" s="138"/>
      <c r="H390" s="138"/>
      <c r="I390" s="138"/>
      <c r="J390" s="138"/>
      <c r="K390" s="138"/>
      <c r="L390" s="138"/>
      <c r="M390" s="138"/>
      <c r="N390" s="138"/>
      <c r="O390" s="138"/>
      <c r="P390" s="138"/>
      <c r="Q390" s="138"/>
      <c r="R390" s="138"/>
      <c r="S390" s="138"/>
      <c r="T390" s="138"/>
      <c r="U390" s="138"/>
      <c r="V390" s="138"/>
      <c r="W390" s="138"/>
      <c r="X390" s="138"/>
      <c r="Y390" s="138"/>
      <c r="Z390" s="138"/>
    </row>
    <row r="391" spans="1:26" ht="12.75" customHeight="1" x14ac:dyDescent="0.2">
      <c r="A391" s="138"/>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c r="Z391" s="138"/>
    </row>
    <row r="392" spans="1:26" ht="12.75" customHeight="1" x14ac:dyDescent="0.2">
      <c r="A392" s="138"/>
      <c r="B392" s="138"/>
      <c r="C392" s="138"/>
      <c r="D392" s="138"/>
      <c r="E392" s="138"/>
      <c r="F392" s="138"/>
      <c r="G392" s="138"/>
      <c r="H392" s="138"/>
      <c r="I392" s="138"/>
      <c r="J392" s="138"/>
      <c r="K392" s="138"/>
      <c r="L392" s="138"/>
      <c r="M392" s="138"/>
      <c r="N392" s="138"/>
      <c r="O392" s="138"/>
      <c r="P392" s="138"/>
      <c r="Q392" s="138"/>
      <c r="R392" s="138"/>
      <c r="S392" s="138"/>
      <c r="T392" s="138"/>
      <c r="U392" s="138"/>
      <c r="V392" s="138"/>
      <c r="W392" s="138"/>
      <c r="X392" s="138"/>
      <c r="Y392" s="138"/>
      <c r="Z392" s="138"/>
    </row>
    <row r="393" spans="1:26" ht="12.75" customHeight="1" x14ac:dyDescent="0.2">
      <c r="A393" s="138"/>
      <c r="B393" s="138"/>
      <c r="C393" s="138"/>
      <c r="D393" s="138"/>
      <c r="E393" s="138"/>
      <c r="F393" s="138"/>
      <c r="G393" s="138"/>
      <c r="H393" s="138"/>
      <c r="I393" s="138"/>
      <c r="J393" s="138"/>
      <c r="K393" s="138"/>
      <c r="L393" s="138"/>
      <c r="M393" s="138"/>
      <c r="N393" s="138"/>
      <c r="O393" s="138"/>
      <c r="P393" s="138"/>
      <c r="Q393" s="138"/>
      <c r="R393" s="138"/>
      <c r="S393" s="138"/>
      <c r="T393" s="138"/>
      <c r="U393" s="138"/>
      <c r="V393" s="138"/>
      <c r="W393" s="138"/>
      <c r="X393" s="138"/>
      <c r="Y393" s="138"/>
      <c r="Z393" s="138"/>
    </row>
    <row r="394" spans="1:26" ht="12.75" customHeight="1" x14ac:dyDescent="0.2">
      <c r="A394" s="138"/>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c r="Z394" s="138"/>
    </row>
    <row r="395" spans="1:26" ht="12.75" customHeight="1" x14ac:dyDescent="0.2">
      <c r="A395" s="138"/>
      <c r="B395" s="138"/>
      <c r="C395" s="138"/>
      <c r="D395" s="138"/>
      <c r="E395" s="138"/>
      <c r="F395" s="138"/>
      <c r="G395" s="138"/>
      <c r="H395" s="138"/>
      <c r="I395" s="138"/>
      <c r="J395" s="138"/>
      <c r="K395" s="138"/>
      <c r="L395" s="138"/>
      <c r="M395" s="138"/>
      <c r="N395" s="138"/>
      <c r="O395" s="138"/>
      <c r="P395" s="138"/>
      <c r="Q395" s="138"/>
      <c r="R395" s="138"/>
      <c r="S395" s="138"/>
      <c r="T395" s="138"/>
      <c r="U395" s="138"/>
      <c r="V395" s="138"/>
      <c r="W395" s="138"/>
      <c r="X395" s="138"/>
      <c r="Y395" s="138"/>
      <c r="Z395" s="138"/>
    </row>
    <row r="396" spans="1:26" ht="12.75" customHeight="1" x14ac:dyDescent="0.2">
      <c r="A396" s="138"/>
      <c r="B396" s="138"/>
      <c r="C396" s="138"/>
      <c r="D396" s="138"/>
      <c r="E396" s="138"/>
      <c r="F396" s="138"/>
      <c r="G396" s="138"/>
      <c r="H396" s="138"/>
      <c r="I396" s="138"/>
      <c r="J396" s="138"/>
      <c r="K396" s="138"/>
      <c r="L396" s="138"/>
      <c r="M396" s="138"/>
      <c r="N396" s="138"/>
      <c r="O396" s="138"/>
      <c r="P396" s="138"/>
      <c r="Q396" s="138"/>
      <c r="R396" s="138"/>
      <c r="S396" s="138"/>
      <c r="T396" s="138"/>
      <c r="U396" s="138"/>
      <c r="V396" s="138"/>
      <c r="W396" s="138"/>
      <c r="X396" s="138"/>
      <c r="Y396" s="138"/>
      <c r="Z396" s="138"/>
    </row>
    <row r="397" spans="1:26" ht="12.75" customHeight="1" x14ac:dyDescent="0.2">
      <c r="A397" s="138"/>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c r="Z397" s="138"/>
    </row>
    <row r="398" spans="1:26" ht="12.75" customHeight="1" x14ac:dyDescent="0.2">
      <c r="A398" s="138"/>
      <c r="B398" s="138"/>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row>
    <row r="399" spans="1:26" ht="12.75" customHeight="1" x14ac:dyDescent="0.2">
      <c r="A399" s="138"/>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row>
    <row r="400" spans="1:26" ht="12.75" customHeight="1" x14ac:dyDescent="0.2">
      <c r="A400" s="138"/>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c r="Z400" s="138"/>
    </row>
    <row r="401" spans="1:26" ht="12.75" customHeight="1" x14ac:dyDescent="0.2">
      <c r="A401" s="138"/>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c r="Z401" s="138"/>
    </row>
    <row r="402" spans="1:26" ht="12.75" customHeight="1" x14ac:dyDescent="0.2">
      <c r="A402" s="138"/>
      <c r="B402" s="138"/>
      <c r="C402" s="138"/>
      <c r="D402" s="138"/>
      <c r="E402" s="138"/>
      <c r="F402" s="138"/>
      <c r="G402" s="138"/>
      <c r="H402" s="138"/>
      <c r="I402" s="138"/>
      <c r="J402" s="138"/>
      <c r="K402" s="138"/>
      <c r="L402" s="138"/>
      <c r="M402" s="138"/>
      <c r="N402" s="138"/>
      <c r="O402" s="138"/>
      <c r="P402" s="138"/>
      <c r="Q402" s="138"/>
      <c r="R402" s="138"/>
      <c r="S402" s="138"/>
      <c r="T402" s="138"/>
      <c r="U402" s="138"/>
      <c r="V402" s="138"/>
      <c r="W402" s="138"/>
      <c r="X402" s="138"/>
      <c r="Y402" s="138"/>
      <c r="Z402" s="138"/>
    </row>
    <row r="403" spans="1:26" ht="12.75" customHeight="1" x14ac:dyDescent="0.2">
      <c r="A403" s="138"/>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c r="Z403" s="138"/>
    </row>
    <row r="404" spans="1:26" ht="12.75" customHeight="1" x14ac:dyDescent="0.2">
      <c r="A404" s="138"/>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c r="Z404" s="138"/>
    </row>
    <row r="405" spans="1:26" ht="12.75" customHeight="1" x14ac:dyDescent="0.2">
      <c r="A405" s="138"/>
      <c r="B405" s="138"/>
      <c r="C405" s="138"/>
      <c r="D405" s="138"/>
      <c r="E405" s="138"/>
      <c r="F405" s="138"/>
      <c r="G405" s="138"/>
      <c r="H405" s="138"/>
      <c r="I405" s="138"/>
      <c r="J405" s="138"/>
      <c r="K405" s="138"/>
      <c r="L405" s="138"/>
      <c r="M405" s="138"/>
      <c r="N405" s="138"/>
      <c r="O405" s="138"/>
      <c r="P405" s="138"/>
      <c r="Q405" s="138"/>
      <c r="R405" s="138"/>
      <c r="S405" s="138"/>
      <c r="T405" s="138"/>
      <c r="U405" s="138"/>
      <c r="V405" s="138"/>
      <c r="W405" s="138"/>
      <c r="X405" s="138"/>
      <c r="Y405" s="138"/>
      <c r="Z405" s="138"/>
    </row>
    <row r="406" spans="1:26" ht="12.75" customHeight="1" x14ac:dyDescent="0.2">
      <c r="A406" s="138"/>
      <c r="B406" s="138"/>
      <c r="C406" s="138"/>
      <c r="D406" s="138"/>
      <c r="E406" s="138"/>
      <c r="F406" s="138"/>
      <c r="G406" s="138"/>
      <c r="H406" s="138"/>
      <c r="I406" s="138"/>
      <c r="J406" s="138"/>
      <c r="K406" s="138"/>
      <c r="L406" s="138"/>
      <c r="M406" s="138"/>
      <c r="N406" s="138"/>
      <c r="O406" s="138"/>
      <c r="P406" s="138"/>
      <c r="Q406" s="138"/>
      <c r="R406" s="138"/>
      <c r="S406" s="138"/>
      <c r="T406" s="138"/>
      <c r="U406" s="138"/>
      <c r="V406" s="138"/>
      <c r="W406" s="138"/>
      <c r="X406" s="138"/>
      <c r="Y406" s="138"/>
      <c r="Z406" s="138"/>
    </row>
    <row r="407" spans="1:26" ht="12.75" customHeight="1" x14ac:dyDescent="0.2">
      <c r="A407" s="138"/>
      <c r="B407" s="138"/>
      <c r="C407" s="138"/>
      <c r="D407" s="138"/>
      <c r="E407" s="138"/>
      <c r="F407" s="138"/>
      <c r="G407" s="138"/>
      <c r="H407" s="138"/>
      <c r="I407" s="138"/>
      <c r="J407" s="138"/>
      <c r="K407" s="138"/>
      <c r="L407" s="138"/>
      <c r="M407" s="138"/>
      <c r="N407" s="138"/>
      <c r="O407" s="138"/>
      <c r="P407" s="138"/>
      <c r="Q407" s="138"/>
      <c r="R407" s="138"/>
      <c r="S407" s="138"/>
      <c r="T407" s="138"/>
      <c r="U407" s="138"/>
      <c r="V407" s="138"/>
      <c r="W407" s="138"/>
      <c r="X407" s="138"/>
      <c r="Y407" s="138"/>
      <c r="Z407" s="138"/>
    </row>
    <row r="408" spans="1:26" ht="12.75" customHeight="1" x14ac:dyDescent="0.2">
      <c r="A408" s="138"/>
      <c r="B408" s="138"/>
      <c r="C408" s="138"/>
      <c r="D408" s="138"/>
      <c r="E408" s="138"/>
      <c r="F408" s="138"/>
      <c r="G408" s="138"/>
      <c r="H408" s="138"/>
      <c r="I408" s="138"/>
      <c r="J408" s="138"/>
      <c r="K408" s="138"/>
      <c r="L408" s="138"/>
      <c r="M408" s="138"/>
      <c r="N408" s="138"/>
      <c r="O408" s="138"/>
      <c r="P408" s="138"/>
      <c r="Q408" s="138"/>
      <c r="R408" s="138"/>
      <c r="S408" s="138"/>
      <c r="T408" s="138"/>
      <c r="U408" s="138"/>
      <c r="V408" s="138"/>
      <c r="W408" s="138"/>
      <c r="X408" s="138"/>
      <c r="Y408" s="138"/>
      <c r="Z408" s="138"/>
    </row>
    <row r="409" spans="1:26" ht="12.75" customHeight="1" x14ac:dyDescent="0.2">
      <c r="A409" s="138"/>
      <c r="B409" s="138"/>
      <c r="C409" s="138"/>
      <c r="D409" s="138"/>
      <c r="E409" s="138"/>
      <c r="F409" s="138"/>
      <c r="G409" s="138"/>
      <c r="H409" s="138"/>
      <c r="I409" s="138"/>
      <c r="J409" s="138"/>
      <c r="K409" s="138"/>
      <c r="L409" s="138"/>
      <c r="M409" s="138"/>
      <c r="N409" s="138"/>
      <c r="O409" s="138"/>
      <c r="P409" s="138"/>
      <c r="Q409" s="138"/>
      <c r="R409" s="138"/>
      <c r="S409" s="138"/>
      <c r="T409" s="138"/>
      <c r="U409" s="138"/>
      <c r="V409" s="138"/>
      <c r="W409" s="138"/>
      <c r="X409" s="138"/>
      <c r="Y409" s="138"/>
      <c r="Z409" s="138"/>
    </row>
    <row r="410" spans="1:26" ht="12.75" customHeight="1" x14ac:dyDescent="0.2">
      <c r="A410" s="138"/>
      <c r="B410" s="138"/>
      <c r="C410" s="138"/>
      <c r="D410" s="138"/>
      <c r="E410" s="138"/>
      <c r="F410" s="138"/>
      <c r="G410" s="138"/>
      <c r="H410" s="138"/>
      <c r="I410" s="138"/>
      <c r="J410" s="138"/>
      <c r="K410" s="138"/>
      <c r="L410" s="138"/>
      <c r="M410" s="138"/>
      <c r="N410" s="138"/>
      <c r="O410" s="138"/>
      <c r="P410" s="138"/>
      <c r="Q410" s="138"/>
      <c r="R410" s="138"/>
      <c r="S410" s="138"/>
      <c r="T410" s="138"/>
      <c r="U410" s="138"/>
      <c r="V410" s="138"/>
      <c r="W410" s="138"/>
      <c r="X410" s="138"/>
      <c r="Y410" s="138"/>
      <c r="Z410" s="138"/>
    </row>
    <row r="411" spans="1:26" ht="12.75" customHeight="1" x14ac:dyDescent="0.2">
      <c r="A411" s="138"/>
      <c r="B411" s="138"/>
      <c r="C411" s="138"/>
      <c r="D411" s="138"/>
      <c r="E411" s="138"/>
      <c r="F411" s="138"/>
      <c r="G411" s="138"/>
      <c r="H411" s="138"/>
      <c r="I411" s="138"/>
      <c r="J411" s="138"/>
      <c r="K411" s="138"/>
      <c r="L411" s="138"/>
      <c r="M411" s="138"/>
      <c r="N411" s="138"/>
      <c r="O411" s="138"/>
      <c r="P411" s="138"/>
      <c r="Q411" s="138"/>
      <c r="R411" s="138"/>
      <c r="S411" s="138"/>
      <c r="T411" s="138"/>
      <c r="U411" s="138"/>
      <c r="V411" s="138"/>
      <c r="W411" s="138"/>
      <c r="X411" s="138"/>
      <c r="Y411" s="138"/>
      <c r="Z411" s="138"/>
    </row>
    <row r="412" spans="1:26" ht="12.75" customHeight="1" x14ac:dyDescent="0.2">
      <c r="A412" s="138"/>
      <c r="B412" s="138"/>
      <c r="C412" s="138"/>
      <c r="D412" s="138"/>
      <c r="E412" s="138"/>
      <c r="F412" s="138"/>
      <c r="G412" s="138"/>
      <c r="H412" s="138"/>
      <c r="I412" s="138"/>
      <c r="J412" s="138"/>
      <c r="K412" s="138"/>
      <c r="L412" s="138"/>
      <c r="M412" s="138"/>
      <c r="N412" s="138"/>
      <c r="O412" s="138"/>
      <c r="P412" s="138"/>
      <c r="Q412" s="138"/>
      <c r="R412" s="138"/>
      <c r="S412" s="138"/>
      <c r="T412" s="138"/>
      <c r="U412" s="138"/>
      <c r="V412" s="138"/>
      <c r="W412" s="138"/>
      <c r="X412" s="138"/>
      <c r="Y412" s="138"/>
      <c r="Z412" s="138"/>
    </row>
    <row r="413" spans="1:26" ht="12.75" customHeight="1" x14ac:dyDescent="0.2">
      <c r="A413" s="138"/>
      <c r="B413" s="138"/>
      <c r="C413" s="138"/>
      <c r="D413" s="138"/>
      <c r="E413" s="138"/>
      <c r="F413" s="138"/>
      <c r="G413" s="138"/>
      <c r="H413" s="138"/>
      <c r="I413" s="138"/>
      <c r="J413" s="138"/>
      <c r="K413" s="138"/>
      <c r="L413" s="138"/>
      <c r="M413" s="138"/>
      <c r="N413" s="138"/>
      <c r="O413" s="138"/>
      <c r="P413" s="138"/>
      <c r="Q413" s="138"/>
      <c r="R413" s="138"/>
      <c r="S413" s="138"/>
      <c r="T413" s="138"/>
      <c r="U413" s="138"/>
      <c r="V413" s="138"/>
      <c r="W413" s="138"/>
      <c r="X413" s="138"/>
      <c r="Y413" s="138"/>
      <c r="Z413" s="138"/>
    </row>
    <row r="414" spans="1:26" ht="12.75" customHeight="1" x14ac:dyDescent="0.2">
      <c r="A414" s="138"/>
      <c r="B414" s="138"/>
      <c r="C414" s="138"/>
      <c r="D414" s="138"/>
      <c r="E414" s="138"/>
      <c r="F414" s="138"/>
      <c r="G414" s="138"/>
      <c r="H414" s="138"/>
      <c r="I414" s="138"/>
      <c r="J414" s="138"/>
      <c r="K414" s="138"/>
      <c r="L414" s="138"/>
      <c r="M414" s="138"/>
      <c r="N414" s="138"/>
      <c r="O414" s="138"/>
      <c r="P414" s="138"/>
      <c r="Q414" s="138"/>
      <c r="R414" s="138"/>
      <c r="S414" s="138"/>
      <c r="T414" s="138"/>
      <c r="U414" s="138"/>
      <c r="V414" s="138"/>
      <c r="W414" s="138"/>
      <c r="X414" s="138"/>
      <c r="Y414" s="138"/>
      <c r="Z414" s="138"/>
    </row>
    <row r="415" spans="1:26" ht="12.75" customHeight="1" x14ac:dyDescent="0.2">
      <c r="A415" s="138"/>
      <c r="B415" s="138"/>
      <c r="C415" s="138"/>
      <c r="D415" s="138"/>
      <c r="E415" s="138"/>
      <c r="F415" s="138"/>
      <c r="G415" s="138"/>
      <c r="H415" s="138"/>
      <c r="I415" s="138"/>
      <c r="J415" s="138"/>
      <c r="K415" s="138"/>
      <c r="L415" s="138"/>
      <c r="M415" s="138"/>
      <c r="N415" s="138"/>
      <c r="O415" s="138"/>
      <c r="P415" s="138"/>
      <c r="Q415" s="138"/>
      <c r="R415" s="138"/>
      <c r="S415" s="138"/>
      <c r="T415" s="138"/>
      <c r="U415" s="138"/>
      <c r="V415" s="138"/>
      <c r="W415" s="138"/>
      <c r="X415" s="138"/>
      <c r="Y415" s="138"/>
      <c r="Z415" s="138"/>
    </row>
    <row r="416" spans="1:26" ht="12.75" customHeight="1" x14ac:dyDescent="0.2">
      <c r="A416" s="138"/>
      <c r="B416" s="138"/>
      <c r="C416" s="138"/>
      <c r="D416" s="138"/>
      <c r="E416" s="138"/>
      <c r="F416" s="138"/>
      <c r="G416" s="138"/>
      <c r="H416" s="138"/>
      <c r="I416" s="138"/>
      <c r="J416" s="138"/>
      <c r="K416" s="138"/>
      <c r="L416" s="138"/>
      <c r="M416" s="138"/>
      <c r="N416" s="138"/>
      <c r="O416" s="138"/>
      <c r="P416" s="138"/>
      <c r="Q416" s="138"/>
      <c r="R416" s="138"/>
      <c r="S416" s="138"/>
      <c r="T416" s="138"/>
      <c r="U416" s="138"/>
      <c r="V416" s="138"/>
      <c r="W416" s="138"/>
      <c r="X416" s="138"/>
      <c r="Y416" s="138"/>
      <c r="Z416" s="138"/>
    </row>
    <row r="417" spans="1:26" ht="12.75" customHeight="1" x14ac:dyDescent="0.2">
      <c r="A417" s="138"/>
      <c r="B417" s="138"/>
      <c r="C417" s="138"/>
      <c r="D417" s="138"/>
      <c r="E417" s="138"/>
      <c r="F417" s="138"/>
      <c r="G417" s="138"/>
      <c r="H417" s="138"/>
      <c r="I417" s="138"/>
      <c r="J417" s="138"/>
      <c r="K417" s="138"/>
      <c r="L417" s="138"/>
      <c r="M417" s="138"/>
      <c r="N417" s="138"/>
      <c r="O417" s="138"/>
      <c r="P417" s="138"/>
      <c r="Q417" s="138"/>
      <c r="R417" s="138"/>
      <c r="S417" s="138"/>
      <c r="T417" s="138"/>
      <c r="U417" s="138"/>
      <c r="V417" s="138"/>
      <c r="W417" s="138"/>
      <c r="X417" s="138"/>
      <c r="Y417" s="138"/>
      <c r="Z417" s="138"/>
    </row>
    <row r="418" spans="1:26" ht="12.75" customHeight="1" x14ac:dyDescent="0.2">
      <c r="A418" s="138"/>
      <c r="B418" s="138"/>
      <c r="C418" s="138"/>
      <c r="D418" s="138"/>
      <c r="E418" s="138"/>
      <c r="F418" s="138"/>
      <c r="G418" s="138"/>
      <c r="H418" s="138"/>
      <c r="I418" s="138"/>
      <c r="J418" s="138"/>
      <c r="K418" s="138"/>
      <c r="L418" s="138"/>
      <c r="M418" s="138"/>
      <c r="N418" s="138"/>
      <c r="O418" s="138"/>
      <c r="P418" s="138"/>
      <c r="Q418" s="138"/>
      <c r="R418" s="138"/>
      <c r="S418" s="138"/>
      <c r="T418" s="138"/>
      <c r="U418" s="138"/>
      <c r="V418" s="138"/>
      <c r="W418" s="138"/>
      <c r="X418" s="138"/>
      <c r="Y418" s="138"/>
      <c r="Z418" s="138"/>
    </row>
    <row r="419" spans="1:26" ht="12.75" customHeight="1" x14ac:dyDescent="0.2">
      <c r="A419" s="138"/>
      <c r="B419" s="138"/>
      <c r="C419" s="138"/>
      <c r="D419" s="138"/>
      <c r="E419" s="138"/>
      <c r="F419" s="138"/>
      <c r="G419" s="138"/>
      <c r="H419" s="138"/>
      <c r="I419" s="138"/>
      <c r="J419" s="138"/>
      <c r="K419" s="138"/>
      <c r="L419" s="138"/>
      <c r="M419" s="138"/>
      <c r="N419" s="138"/>
      <c r="O419" s="138"/>
      <c r="P419" s="138"/>
      <c r="Q419" s="138"/>
      <c r="R419" s="138"/>
      <c r="S419" s="138"/>
      <c r="T419" s="138"/>
      <c r="U419" s="138"/>
      <c r="V419" s="138"/>
      <c r="W419" s="138"/>
      <c r="X419" s="138"/>
      <c r="Y419" s="138"/>
      <c r="Z419" s="138"/>
    </row>
    <row r="420" spans="1:26" ht="12.75" customHeight="1" x14ac:dyDescent="0.2">
      <c r="A420" s="138"/>
      <c r="B420" s="138"/>
      <c r="C420" s="138"/>
      <c r="D420" s="138"/>
      <c r="E420" s="138"/>
      <c r="F420" s="138"/>
      <c r="G420" s="138"/>
      <c r="H420" s="138"/>
      <c r="I420" s="138"/>
      <c r="J420" s="138"/>
      <c r="K420" s="138"/>
      <c r="L420" s="138"/>
      <c r="M420" s="138"/>
      <c r="N420" s="138"/>
      <c r="O420" s="138"/>
      <c r="P420" s="138"/>
      <c r="Q420" s="138"/>
      <c r="R420" s="138"/>
      <c r="S420" s="138"/>
      <c r="T420" s="138"/>
      <c r="U420" s="138"/>
      <c r="V420" s="138"/>
      <c r="W420" s="138"/>
      <c r="X420" s="138"/>
      <c r="Y420" s="138"/>
      <c r="Z420" s="138"/>
    </row>
    <row r="421" spans="1:26" ht="12.75" customHeight="1" x14ac:dyDescent="0.2">
      <c r="A421" s="138"/>
      <c r="B421" s="138"/>
      <c r="C421" s="138"/>
      <c r="D421" s="138"/>
      <c r="E421" s="138"/>
      <c r="F421" s="138"/>
      <c r="G421" s="138"/>
      <c r="H421" s="138"/>
      <c r="I421" s="138"/>
      <c r="J421" s="138"/>
      <c r="K421" s="138"/>
      <c r="L421" s="138"/>
      <c r="M421" s="138"/>
      <c r="N421" s="138"/>
      <c r="O421" s="138"/>
      <c r="P421" s="138"/>
      <c r="Q421" s="138"/>
      <c r="R421" s="138"/>
      <c r="S421" s="138"/>
      <c r="T421" s="138"/>
      <c r="U421" s="138"/>
      <c r="V421" s="138"/>
      <c r="W421" s="138"/>
      <c r="X421" s="138"/>
      <c r="Y421" s="138"/>
      <c r="Z421" s="138"/>
    </row>
    <row r="422" spans="1:26" ht="12.75" customHeight="1" x14ac:dyDescent="0.2">
      <c r="A422" s="138"/>
      <c r="B422" s="138"/>
      <c r="C422" s="138"/>
      <c r="D422" s="138"/>
      <c r="E422" s="138"/>
      <c r="F422" s="138"/>
      <c r="G422" s="138"/>
      <c r="H422" s="138"/>
      <c r="I422" s="138"/>
      <c r="J422" s="138"/>
      <c r="K422" s="138"/>
      <c r="L422" s="138"/>
      <c r="M422" s="138"/>
      <c r="N422" s="138"/>
      <c r="O422" s="138"/>
      <c r="P422" s="138"/>
      <c r="Q422" s="138"/>
      <c r="R422" s="138"/>
      <c r="S422" s="138"/>
      <c r="T422" s="138"/>
      <c r="U422" s="138"/>
      <c r="V422" s="138"/>
      <c r="W422" s="138"/>
      <c r="X422" s="138"/>
      <c r="Y422" s="138"/>
      <c r="Z422" s="138"/>
    </row>
    <row r="423" spans="1:26" ht="12.75" customHeight="1" x14ac:dyDescent="0.2">
      <c r="A423" s="138"/>
      <c r="B423" s="138"/>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row>
    <row r="424" spans="1:26" ht="12.75" customHeight="1" x14ac:dyDescent="0.2">
      <c r="A424" s="138"/>
      <c r="B424" s="138"/>
      <c r="C424" s="138"/>
      <c r="D424" s="138"/>
      <c r="E424" s="138"/>
      <c r="F424" s="138"/>
      <c r="G424" s="138"/>
      <c r="H424" s="138"/>
      <c r="I424" s="138"/>
      <c r="J424" s="138"/>
      <c r="K424" s="138"/>
      <c r="L424" s="138"/>
      <c r="M424" s="138"/>
      <c r="N424" s="138"/>
      <c r="O424" s="138"/>
      <c r="P424" s="138"/>
      <c r="Q424" s="138"/>
      <c r="R424" s="138"/>
      <c r="S424" s="138"/>
      <c r="T424" s="138"/>
      <c r="U424" s="138"/>
      <c r="V424" s="138"/>
      <c r="W424" s="138"/>
      <c r="X424" s="138"/>
      <c r="Y424" s="138"/>
      <c r="Z424" s="138"/>
    </row>
    <row r="425" spans="1:26" ht="12.75" customHeight="1" x14ac:dyDescent="0.2">
      <c r="A425" s="138"/>
      <c r="B425" s="138"/>
      <c r="C425" s="138"/>
      <c r="D425" s="138"/>
      <c r="E425" s="138"/>
      <c r="F425" s="138"/>
      <c r="G425" s="138"/>
      <c r="H425" s="138"/>
      <c r="I425" s="138"/>
      <c r="J425" s="138"/>
      <c r="K425" s="138"/>
      <c r="L425" s="138"/>
      <c r="M425" s="138"/>
      <c r="N425" s="138"/>
      <c r="O425" s="138"/>
      <c r="P425" s="138"/>
      <c r="Q425" s="138"/>
      <c r="R425" s="138"/>
      <c r="S425" s="138"/>
      <c r="T425" s="138"/>
      <c r="U425" s="138"/>
      <c r="V425" s="138"/>
      <c r="W425" s="138"/>
      <c r="X425" s="138"/>
      <c r="Y425" s="138"/>
      <c r="Z425" s="138"/>
    </row>
    <row r="426" spans="1:26" ht="12.75" customHeight="1" x14ac:dyDescent="0.2">
      <c r="A426" s="138"/>
      <c r="B426" s="138"/>
      <c r="C426" s="138"/>
      <c r="D426" s="138"/>
      <c r="E426" s="138"/>
      <c r="F426" s="138"/>
      <c r="G426" s="138"/>
      <c r="H426" s="138"/>
      <c r="I426" s="138"/>
      <c r="J426" s="138"/>
      <c r="K426" s="138"/>
      <c r="L426" s="138"/>
      <c r="M426" s="138"/>
      <c r="N426" s="138"/>
      <c r="O426" s="138"/>
      <c r="P426" s="138"/>
      <c r="Q426" s="138"/>
      <c r="R426" s="138"/>
      <c r="S426" s="138"/>
      <c r="T426" s="138"/>
      <c r="U426" s="138"/>
      <c r="V426" s="138"/>
      <c r="W426" s="138"/>
      <c r="X426" s="138"/>
      <c r="Y426" s="138"/>
      <c r="Z426" s="138"/>
    </row>
    <row r="427" spans="1:26" ht="12.75" customHeight="1" x14ac:dyDescent="0.2">
      <c r="A427" s="138"/>
      <c r="B427" s="138"/>
      <c r="C427" s="138"/>
      <c r="D427" s="138"/>
      <c r="E427" s="138"/>
      <c r="F427" s="138"/>
      <c r="G427" s="138"/>
      <c r="H427" s="138"/>
      <c r="I427" s="138"/>
      <c r="J427" s="138"/>
      <c r="K427" s="138"/>
      <c r="L427" s="138"/>
      <c r="M427" s="138"/>
      <c r="N427" s="138"/>
      <c r="O427" s="138"/>
      <c r="P427" s="138"/>
      <c r="Q427" s="138"/>
      <c r="R427" s="138"/>
      <c r="S427" s="138"/>
      <c r="T427" s="138"/>
      <c r="U427" s="138"/>
      <c r="V427" s="138"/>
      <c r="W427" s="138"/>
      <c r="X427" s="138"/>
      <c r="Y427" s="138"/>
      <c r="Z427" s="138"/>
    </row>
    <row r="428" spans="1:26" ht="12.75" customHeight="1" x14ac:dyDescent="0.2">
      <c r="A428" s="138"/>
      <c r="B428" s="138"/>
      <c r="C428" s="138"/>
      <c r="D428" s="138"/>
      <c r="E428" s="138"/>
      <c r="F428" s="138"/>
      <c r="G428" s="138"/>
      <c r="H428" s="138"/>
      <c r="I428" s="138"/>
      <c r="J428" s="138"/>
      <c r="K428" s="138"/>
      <c r="L428" s="138"/>
      <c r="M428" s="138"/>
      <c r="N428" s="138"/>
      <c r="O428" s="138"/>
      <c r="P428" s="138"/>
      <c r="Q428" s="138"/>
      <c r="R428" s="138"/>
      <c r="S428" s="138"/>
      <c r="T428" s="138"/>
      <c r="U428" s="138"/>
      <c r="V428" s="138"/>
      <c r="W428" s="138"/>
      <c r="X428" s="138"/>
      <c r="Y428" s="138"/>
      <c r="Z428" s="138"/>
    </row>
    <row r="429" spans="1:26" ht="12.75" customHeight="1" x14ac:dyDescent="0.2">
      <c r="A429" s="138"/>
      <c r="B429" s="138"/>
      <c r="C429" s="138"/>
      <c r="D429" s="138"/>
      <c r="E429" s="138"/>
      <c r="F429" s="138"/>
      <c r="G429" s="138"/>
      <c r="H429" s="138"/>
      <c r="I429" s="138"/>
      <c r="J429" s="138"/>
      <c r="K429" s="138"/>
      <c r="L429" s="138"/>
      <c r="M429" s="138"/>
      <c r="N429" s="138"/>
      <c r="O429" s="138"/>
      <c r="P429" s="138"/>
      <c r="Q429" s="138"/>
      <c r="R429" s="138"/>
      <c r="S429" s="138"/>
      <c r="T429" s="138"/>
      <c r="U429" s="138"/>
      <c r="V429" s="138"/>
      <c r="W429" s="138"/>
      <c r="X429" s="138"/>
      <c r="Y429" s="138"/>
      <c r="Z429" s="138"/>
    </row>
    <row r="430" spans="1:26" ht="12.75" customHeight="1" x14ac:dyDescent="0.2">
      <c r="A430" s="138"/>
      <c r="B430" s="138"/>
      <c r="C430" s="138"/>
      <c r="D430" s="138"/>
      <c r="E430" s="138"/>
      <c r="F430" s="138"/>
      <c r="G430" s="138"/>
      <c r="H430" s="138"/>
      <c r="I430" s="138"/>
      <c r="J430" s="138"/>
      <c r="K430" s="138"/>
      <c r="L430" s="138"/>
      <c r="M430" s="138"/>
      <c r="N430" s="138"/>
      <c r="O430" s="138"/>
      <c r="P430" s="138"/>
      <c r="Q430" s="138"/>
      <c r="R430" s="138"/>
      <c r="S430" s="138"/>
      <c r="T430" s="138"/>
      <c r="U430" s="138"/>
      <c r="V430" s="138"/>
      <c r="W430" s="138"/>
      <c r="X430" s="138"/>
      <c r="Y430" s="138"/>
      <c r="Z430" s="138"/>
    </row>
    <row r="431" spans="1:26" ht="12.75" customHeight="1" x14ac:dyDescent="0.2">
      <c r="A431" s="138"/>
      <c r="B431" s="138"/>
      <c r="C431" s="138"/>
      <c r="D431" s="138"/>
      <c r="E431" s="138"/>
      <c r="F431" s="138"/>
      <c r="G431" s="138"/>
      <c r="H431" s="138"/>
      <c r="I431" s="138"/>
      <c r="J431" s="138"/>
      <c r="K431" s="138"/>
      <c r="L431" s="138"/>
      <c r="M431" s="138"/>
      <c r="N431" s="138"/>
      <c r="O431" s="138"/>
      <c r="P431" s="138"/>
      <c r="Q431" s="138"/>
      <c r="R431" s="138"/>
      <c r="S431" s="138"/>
      <c r="T431" s="138"/>
      <c r="U431" s="138"/>
      <c r="V431" s="138"/>
      <c r="W431" s="138"/>
      <c r="X431" s="138"/>
      <c r="Y431" s="138"/>
      <c r="Z431" s="138"/>
    </row>
    <row r="432" spans="1:26" ht="12.75" customHeight="1" x14ac:dyDescent="0.2">
      <c r="A432" s="138"/>
      <c r="B432" s="138"/>
      <c r="C432" s="138"/>
      <c r="D432" s="138"/>
      <c r="E432" s="138"/>
      <c r="F432" s="138"/>
      <c r="G432" s="138"/>
      <c r="H432" s="138"/>
      <c r="I432" s="138"/>
      <c r="J432" s="138"/>
      <c r="K432" s="138"/>
      <c r="L432" s="138"/>
      <c r="M432" s="138"/>
      <c r="N432" s="138"/>
      <c r="O432" s="138"/>
      <c r="P432" s="138"/>
      <c r="Q432" s="138"/>
      <c r="R432" s="138"/>
      <c r="S432" s="138"/>
      <c r="T432" s="138"/>
      <c r="U432" s="138"/>
      <c r="V432" s="138"/>
      <c r="W432" s="138"/>
      <c r="X432" s="138"/>
      <c r="Y432" s="138"/>
      <c r="Z432" s="138"/>
    </row>
    <row r="433" spans="1:26" ht="12.75" customHeight="1" x14ac:dyDescent="0.2">
      <c r="A433" s="138"/>
      <c r="B433" s="138"/>
      <c r="C433" s="138"/>
      <c r="D433" s="138"/>
      <c r="E433" s="138"/>
      <c r="F433" s="138"/>
      <c r="G433" s="138"/>
      <c r="H433" s="138"/>
      <c r="I433" s="138"/>
      <c r="J433" s="138"/>
      <c r="K433" s="138"/>
      <c r="L433" s="138"/>
      <c r="M433" s="138"/>
      <c r="N433" s="138"/>
      <c r="O433" s="138"/>
      <c r="P433" s="138"/>
      <c r="Q433" s="138"/>
      <c r="R433" s="138"/>
      <c r="S433" s="138"/>
      <c r="T433" s="138"/>
      <c r="U433" s="138"/>
      <c r="V433" s="138"/>
      <c r="W433" s="138"/>
      <c r="X433" s="138"/>
      <c r="Y433" s="138"/>
      <c r="Z433" s="138"/>
    </row>
    <row r="434" spans="1:26" ht="12.75" customHeight="1" x14ac:dyDescent="0.2">
      <c r="A434" s="138"/>
      <c r="B434" s="138"/>
      <c r="C434" s="138"/>
      <c r="D434" s="138"/>
      <c r="E434" s="138"/>
      <c r="F434" s="138"/>
      <c r="G434" s="138"/>
      <c r="H434" s="138"/>
      <c r="I434" s="138"/>
      <c r="J434" s="138"/>
      <c r="K434" s="138"/>
      <c r="L434" s="138"/>
      <c r="M434" s="138"/>
      <c r="N434" s="138"/>
      <c r="O434" s="138"/>
      <c r="P434" s="138"/>
      <c r="Q434" s="138"/>
      <c r="R434" s="138"/>
      <c r="S434" s="138"/>
      <c r="T434" s="138"/>
      <c r="U434" s="138"/>
      <c r="V434" s="138"/>
      <c r="W434" s="138"/>
      <c r="X434" s="138"/>
      <c r="Y434" s="138"/>
      <c r="Z434" s="138"/>
    </row>
    <row r="435" spans="1:26" ht="12.75" customHeight="1" x14ac:dyDescent="0.2">
      <c r="A435" s="138"/>
      <c r="B435" s="138"/>
      <c r="C435" s="138"/>
      <c r="D435" s="138"/>
      <c r="E435" s="138"/>
      <c r="F435" s="138"/>
      <c r="G435" s="138"/>
      <c r="H435" s="138"/>
      <c r="I435" s="138"/>
      <c r="J435" s="138"/>
      <c r="K435" s="138"/>
      <c r="L435" s="138"/>
      <c r="M435" s="138"/>
      <c r="N435" s="138"/>
      <c r="O435" s="138"/>
      <c r="P435" s="138"/>
      <c r="Q435" s="138"/>
      <c r="R435" s="138"/>
      <c r="S435" s="138"/>
      <c r="T435" s="138"/>
      <c r="U435" s="138"/>
      <c r="V435" s="138"/>
      <c r="W435" s="138"/>
      <c r="X435" s="138"/>
      <c r="Y435" s="138"/>
      <c r="Z435" s="138"/>
    </row>
    <row r="436" spans="1:26" ht="12.75" customHeight="1" x14ac:dyDescent="0.2">
      <c r="A436" s="138"/>
      <c r="B436" s="138"/>
      <c r="C436" s="138"/>
      <c r="D436" s="138"/>
      <c r="E436" s="138"/>
      <c r="F436" s="138"/>
      <c r="G436" s="138"/>
      <c r="H436" s="138"/>
      <c r="I436" s="138"/>
      <c r="J436" s="138"/>
      <c r="K436" s="138"/>
      <c r="L436" s="138"/>
      <c r="M436" s="138"/>
      <c r="N436" s="138"/>
      <c r="O436" s="138"/>
      <c r="P436" s="138"/>
      <c r="Q436" s="138"/>
      <c r="R436" s="138"/>
      <c r="S436" s="138"/>
      <c r="T436" s="138"/>
      <c r="U436" s="138"/>
      <c r="V436" s="138"/>
      <c r="W436" s="138"/>
      <c r="X436" s="138"/>
      <c r="Y436" s="138"/>
      <c r="Z436" s="138"/>
    </row>
    <row r="437" spans="1:26" ht="12.75" customHeight="1" x14ac:dyDescent="0.2">
      <c r="A437" s="138"/>
      <c r="B437" s="138"/>
      <c r="C437" s="138"/>
      <c r="D437" s="138"/>
      <c r="E437" s="138"/>
      <c r="F437" s="138"/>
      <c r="G437" s="138"/>
      <c r="H437" s="138"/>
      <c r="I437" s="138"/>
      <c r="J437" s="138"/>
      <c r="K437" s="138"/>
      <c r="L437" s="138"/>
      <c r="M437" s="138"/>
      <c r="N437" s="138"/>
      <c r="O437" s="138"/>
      <c r="P437" s="138"/>
      <c r="Q437" s="138"/>
      <c r="R437" s="138"/>
      <c r="S437" s="138"/>
      <c r="T437" s="138"/>
      <c r="U437" s="138"/>
      <c r="V437" s="138"/>
      <c r="W437" s="138"/>
      <c r="X437" s="138"/>
      <c r="Y437" s="138"/>
      <c r="Z437" s="138"/>
    </row>
    <row r="438" spans="1:26" ht="12.75" customHeight="1" x14ac:dyDescent="0.2">
      <c r="A438" s="138"/>
      <c r="B438" s="138"/>
      <c r="C438" s="138"/>
      <c r="D438" s="138"/>
      <c r="E438" s="138"/>
      <c r="F438" s="138"/>
      <c r="G438" s="138"/>
      <c r="H438" s="138"/>
      <c r="I438" s="138"/>
      <c r="J438" s="138"/>
      <c r="K438" s="138"/>
      <c r="L438" s="138"/>
      <c r="M438" s="138"/>
      <c r="N438" s="138"/>
      <c r="O438" s="138"/>
      <c r="P438" s="138"/>
      <c r="Q438" s="138"/>
      <c r="R438" s="138"/>
      <c r="S438" s="138"/>
      <c r="T438" s="138"/>
      <c r="U438" s="138"/>
      <c r="V438" s="138"/>
      <c r="W438" s="138"/>
      <c r="X438" s="138"/>
      <c r="Y438" s="138"/>
      <c r="Z438" s="138"/>
    </row>
    <row r="439" spans="1:26" ht="12.75" customHeight="1" x14ac:dyDescent="0.2">
      <c r="A439" s="138"/>
      <c r="B439" s="138"/>
      <c r="C439" s="138"/>
      <c r="D439" s="138"/>
      <c r="E439" s="138"/>
      <c r="F439" s="138"/>
      <c r="G439" s="138"/>
      <c r="H439" s="138"/>
      <c r="I439" s="138"/>
      <c r="J439" s="138"/>
      <c r="K439" s="138"/>
      <c r="L439" s="138"/>
      <c r="M439" s="138"/>
      <c r="N439" s="138"/>
      <c r="O439" s="138"/>
      <c r="P439" s="138"/>
      <c r="Q439" s="138"/>
      <c r="R439" s="138"/>
      <c r="S439" s="138"/>
      <c r="T439" s="138"/>
      <c r="U439" s="138"/>
      <c r="V439" s="138"/>
      <c r="W439" s="138"/>
      <c r="X439" s="138"/>
      <c r="Y439" s="138"/>
      <c r="Z439" s="138"/>
    </row>
    <row r="440" spans="1:26" ht="12.75" customHeight="1" x14ac:dyDescent="0.2">
      <c r="A440" s="138"/>
      <c r="B440" s="138"/>
      <c r="C440" s="138"/>
      <c r="D440" s="138"/>
      <c r="E440" s="138"/>
      <c r="F440" s="138"/>
      <c r="G440" s="138"/>
      <c r="H440" s="138"/>
      <c r="I440" s="138"/>
      <c r="J440" s="138"/>
      <c r="K440" s="138"/>
      <c r="L440" s="138"/>
      <c r="M440" s="138"/>
      <c r="N440" s="138"/>
      <c r="O440" s="138"/>
      <c r="P440" s="138"/>
      <c r="Q440" s="138"/>
      <c r="R440" s="138"/>
      <c r="S440" s="138"/>
      <c r="T440" s="138"/>
      <c r="U440" s="138"/>
      <c r="V440" s="138"/>
      <c r="W440" s="138"/>
      <c r="X440" s="138"/>
      <c r="Y440" s="138"/>
      <c r="Z440" s="138"/>
    </row>
    <row r="441" spans="1:26" ht="12.75" customHeight="1" x14ac:dyDescent="0.2">
      <c r="A441" s="138"/>
      <c r="B441" s="138"/>
      <c r="C441" s="138"/>
      <c r="D441" s="138"/>
      <c r="E441" s="138"/>
      <c r="F441" s="138"/>
      <c r="G441" s="138"/>
      <c r="H441" s="138"/>
      <c r="I441" s="138"/>
      <c r="J441" s="138"/>
      <c r="K441" s="138"/>
      <c r="L441" s="138"/>
      <c r="M441" s="138"/>
      <c r="N441" s="138"/>
      <c r="O441" s="138"/>
      <c r="P441" s="138"/>
      <c r="Q441" s="138"/>
      <c r="R441" s="138"/>
      <c r="S441" s="138"/>
      <c r="T441" s="138"/>
      <c r="U441" s="138"/>
      <c r="V441" s="138"/>
      <c r="W441" s="138"/>
      <c r="X441" s="138"/>
      <c r="Y441" s="138"/>
      <c r="Z441" s="138"/>
    </row>
    <row r="442" spans="1:26" ht="12.75" customHeight="1" x14ac:dyDescent="0.2">
      <c r="A442" s="138"/>
      <c r="B442" s="138"/>
      <c r="C442" s="138"/>
      <c r="D442" s="138"/>
      <c r="E442" s="138"/>
      <c r="F442" s="138"/>
      <c r="G442" s="138"/>
      <c r="H442" s="138"/>
      <c r="I442" s="138"/>
      <c r="J442" s="138"/>
      <c r="K442" s="138"/>
      <c r="L442" s="138"/>
      <c r="M442" s="138"/>
      <c r="N442" s="138"/>
      <c r="O442" s="138"/>
      <c r="P442" s="138"/>
      <c r="Q442" s="138"/>
      <c r="R442" s="138"/>
      <c r="S442" s="138"/>
      <c r="T442" s="138"/>
      <c r="U442" s="138"/>
      <c r="V442" s="138"/>
      <c r="W442" s="138"/>
      <c r="X442" s="138"/>
      <c r="Y442" s="138"/>
      <c r="Z442" s="138"/>
    </row>
    <row r="443" spans="1:26" ht="12.75" customHeight="1" x14ac:dyDescent="0.2">
      <c r="A443" s="138"/>
      <c r="B443" s="138"/>
      <c r="C443" s="138"/>
      <c r="D443" s="138"/>
      <c r="E443" s="138"/>
      <c r="F443" s="138"/>
      <c r="G443" s="138"/>
      <c r="H443" s="138"/>
      <c r="I443" s="138"/>
      <c r="J443" s="138"/>
      <c r="K443" s="138"/>
      <c r="L443" s="138"/>
      <c r="M443" s="138"/>
      <c r="N443" s="138"/>
      <c r="O443" s="138"/>
      <c r="P443" s="138"/>
      <c r="Q443" s="138"/>
      <c r="R443" s="138"/>
      <c r="S443" s="138"/>
      <c r="T443" s="138"/>
      <c r="U443" s="138"/>
      <c r="V443" s="138"/>
      <c r="W443" s="138"/>
      <c r="X443" s="138"/>
      <c r="Y443" s="138"/>
      <c r="Z443" s="138"/>
    </row>
    <row r="444" spans="1:26" ht="12.75" customHeight="1" x14ac:dyDescent="0.2">
      <c r="A444" s="138"/>
      <c r="B444" s="138"/>
      <c r="C444" s="138"/>
      <c r="D444" s="138"/>
      <c r="E444" s="138"/>
      <c r="F444" s="138"/>
      <c r="G444" s="138"/>
      <c r="H444" s="138"/>
      <c r="I444" s="138"/>
      <c r="J444" s="138"/>
      <c r="K444" s="138"/>
      <c r="L444" s="138"/>
      <c r="M444" s="138"/>
      <c r="N444" s="138"/>
      <c r="O444" s="138"/>
      <c r="P444" s="138"/>
      <c r="Q444" s="138"/>
      <c r="R444" s="138"/>
      <c r="S444" s="138"/>
      <c r="T444" s="138"/>
      <c r="U444" s="138"/>
      <c r="V444" s="138"/>
      <c r="W444" s="138"/>
      <c r="X444" s="138"/>
      <c r="Y444" s="138"/>
      <c r="Z444" s="138"/>
    </row>
    <row r="445" spans="1:26" ht="12.75" customHeight="1" x14ac:dyDescent="0.2">
      <c r="A445" s="138"/>
      <c r="B445" s="138"/>
      <c r="C445" s="138"/>
      <c r="D445" s="138"/>
      <c r="E445" s="138"/>
      <c r="F445" s="138"/>
      <c r="G445" s="138"/>
      <c r="H445" s="138"/>
      <c r="I445" s="138"/>
      <c r="J445" s="138"/>
      <c r="K445" s="138"/>
      <c r="L445" s="138"/>
      <c r="M445" s="138"/>
      <c r="N445" s="138"/>
      <c r="O445" s="138"/>
      <c r="P445" s="138"/>
      <c r="Q445" s="138"/>
      <c r="R445" s="138"/>
      <c r="S445" s="138"/>
      <c r="T445" s="138"/>
      <c r="U445" s="138"/>
      <c r="V445" s="138"/>
      <c r="W445" s="138"/>
      <c r="X445" s="138"/>
      <c r="Y445" s="138"/>
      <c r="Z445" s="138"/>
    </row>
    <row r="446" spans="1:26" ht="12.75" customHeight="1" x14ac:dyDescent="0.2">
      <c r="A446" s="138"/>
      <c r="B446" s="138"/>
      <c r="C446" s="138"/>
      <c r="D446" s="138"/>
      <c r="E446" s="138"/>
      <c r="F446" s="138"/>
      <c r="G446" s="138"/>
      <c r="H446" s="138"/>
      <c r="I446" s="138"/>
      <c r="J446" s="138"/>
      <c r="K446" s="138"/>
      <c r="L446" s="138"/>
      <c r="M446" s="138"/>
      <c r="N446" s="138"/>
      <c r="O446" s="138"/>
      <c r="P446" s="138"/>
      <c r="Q446" s="138"/>
      <c r="R446" s="138"/>
      <c r="S446" s="138"/>
      <c r="T446" s="138"/>
      <c r="U446" s="138"/>
      <c r="V446" s="138"/>
      <c r="W446" s="138"/>
      <c r="X446" s="138"/>
      <c r="Y446" s="138"/>
      <c r="Z446" s="138"/>
    </row>
    <row r="447" spans="1:26" ht="12.75" customHeight="1" x14ac:dyDescent="0.2">
      <c r="A447" s="138"/>
      <c r="B447" s="138"/>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c r="Z447" s="138"/>
    </row>
    <row r="448" spans="1:26" ht="12.75" customHeight="1" x14ac:dyDescent="0.2">
      <c r="A448" s="138"/>
      <c r="B448" s="138"/>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c r="Z448" s="138"/>
    </row>
    <row r="449" spans="1:26" ht="12.75" customHeight="1" x14ac:dyDescent="0.2">
      <c r="A449" s="138"/>
      <c r="B449" s="138"/>
      <c r="C449" s="138"/>
      <c r="D449" s="138"/>
      <c r="E449" s="138"/>
      <c r="F449" s="138"/>
      <c r="G449" s="138"/>
      <c r="H449" s="138"/>
      <c r="I449" s="138"/>
      <c r="J449" s="138"/>
      <c r="K449" s="138"/>
      <c r="L449" s="138"/>
      <c r="M449" s="138"/>
      <c r="N449" s="138"/>
      <c r="O449" s="138"/>
      <c r="P449" s="138"/>
      <c r="Q449" s="138"/>
      <c r="R449" s="138"/>
      <c r="S449" s="138"/>
      <c r="T449" s="138"/>
      <c r="U449" s="138"/>
      <c r="V449" s="138"/>
      <c r="W449" s="138"/>
      <c r="X449" s="138"/>
      <c r="Y449" s="138"/>
      <c r="Z449" s="138"/>
    </row>
    <row r="450" spans="1:26" ht="12.75" customHeight="1" x14ac:dyDescent="0.2">
      <c r="A450" s="138"/>
      <c r="B450" s="138"/>
      <c r="C450" s="138"/>
      <c r="D450" s="138"/>
      <c r="E450" s="138"/>
      <c r="F450" s="138"/>
      <c r="G450" s="138"/>
      <c r="H450" s="138"/>
      <c r="I450" s="138"/>
      <c r="J450" s="138"/>
      <c r="K450" s="138"/>
      <c r="L450" s="138"/>
      <c r="M450" s="138"/>
      <c r="N450" s="138"/>
      <c r="O450" s="138"/>
      <c r="P450" s="138"/>
      <c r="Q450" s="138"/>
      <c r="R450" s="138"/>
      <c r="S450" s="138"/>
      <c r="T450" s="138"/>
      <c r="U450" s="138"/>
      <c r="V450" s="138"/>
      <c r="W450" s="138"/>
      <c r="X450" s="138"/>
      <c r="Y450" s="138"/>
      <c r="Z450" s="138"/>
    </row>
    <row r="451" spans="1:26" ht="12.75" customHeight="1" x14ac:dyDescent="0.2">
      <c r="A451" s="138"/>
      <c r="B451" s="138"/>
      <c r="C451" s="138"/>
      <c r="D451" s="138"/>
      <c r="E451" s="138"/>
      <c r="F451" s="138"/>
      <c r="G451" s="138"/>
      <c r="H451" s="138"/>
      <c r="I451" s="138"/>
      <c r="J451" s="138"/>
      <c r="K451" s="138"/>
      <c r="L451" s="138"/>
      <c r="M451" s="138"/>
      <c r="N451" s="138"/>
      <c r="O451" s="138"/>
      <c r="P451" s="138"/>
      <c r="Q451" s="138"/>
      <c r="R451" s="138"/>
      <c r="S451" s="138"/>
      <c r="T451" s="138"/>
      <c r="U451" s="138"/>
      <c r="V451" s="138"/>
      <c r="W451" s="138"/>
      <c r="X451" s="138"/>
      <c r="Y451" s="138"/>
      <c r="Z451" s="138"/>
    </row>
    <row r="452" spans="1:26" ht="12.75" customHeight="1" x14ac:dyDescent="0.2">
      <c r="A452" s="138"/>
      <c r="B452" s="138"/>
      <c r="C452" s="138"/>
      <c r="D452" s="138"/>
      <c r="E452" s="138"/>
      <c r="F452" s="138"/>
      <c r="G452" s="138"/>
      <c r="H452" s="138"/>
      <c r="I452" s="138"/>
      <c r="J452" s="138"/>
      <c r="K452" s="138"/>
      <c r="L452" s="138"/>
      <c r="M452" s="138"/>
      <c r="N452" s="138"/>
      <c r="O452" s="138"/>
      <c r="P452" s="138"/>
      <c r="Q452" s="138"/>
      <c r="R452" s="138"/>
      <c r="S452" s="138"/>
      <c r="T452" s="138"/>
      <c r="U452" s="138"/>
      <c r="V452" s="138"/>
      <c r="W452" s="138"/>
      <c r="X452" s="138"/>
      <c r="Y452" s="138"/>
      <c r="Z452" s="138"/>
    </row>
    <row r="453" spans="1:26" ht="12.75" customHeight="1" x14ac:dyDescent="0.2">
      <c r="A453" s="138"/>
      <c r="B453" s="138"/>
      <c r="C453" s="138"/>
      <c r="D453" s="138"/>
      <c r="E453" s="138"/>
      <c r="F453" s="138"/>
      <c r="G453" s="138"/>
      <c r="H453" s="138"/>
      <c r="I453" s="138"/>
      <c r="J453" s="138"/>
      <c r="K453" s="138"/>
      <c r="L453" s="138"/>
      <c r="M453" s="138"/>
      <c r="N453" s="138"/>
      <c r="O453" s="138"/>
      <c r="P453" s="138"/>
      <c r="Q453" s="138"/>
      <c r="R453" s="138"/>
      <c r="S453" s="138"/>
      <c r="T453" s="138"/>
      <c r="U453" s="138"/>
      <c r="V453" s="138"/>
      <c r="W453" s="138"/>
      <c r="X453" s="138"/>
      <c r="Y453" s="138"/>
      <c r="Z453" s="138"/>
    </row>
    <row r="454" spans="1:26" ht="12.75" customHeight="1" x14ac:dyDescent="0.2">
      <c r="A454" s="138"/>
      <c r="B454" s="138"/>
      <c r="C454" s="138"/>
      <c r="D454" s="138"/>
      <c r="E454" s="138"/>
      <c r="F454" s="138"/>
      <c r="G454" s="138"/>
      <c r="H454" s="138"/>
      <c r="I454" s="138"/>
      <c r="J454" s="138"/>
      <c r="K454" s="138"/>
      <c r="L454" s="138"/>
      <c r="M454" s="138"/>
      <c r="N454" s="138"/>
      <c r="O454" s="138"/>
      <c r="P454" s="138"/>
      <c r="Q454" s="138"/>
      <c r="R454" s="138"/>
      <c r="S454" s="138"/>
      <c r="T454" s="138"/>
      <c r="U454" s="138"/>
      <c r="V454" s="138"/>
      <c r="W454" s="138"/>
      <c r="X454" s="138"/>
      <c r="Y454" s="138"/>
      <c r="Z454" s="138"/>
    </row>
    <row r="455" spans="1:26" ht="12.75" customHeight="1" x14ac:dyDescent="0.2">
      <c r="A455" s="138"/>
      <c r="B455" s="138"/>
      <c r="C455" s="138"/>
      <c r="D455" s="138"/>
      <c r="E455" s="138"/>
      <c r="F455" s="138"/>
      <c r="G455" s="138"/>
      <c r="H455" s="138"/>
      <c r="I455" s="138"/>
      <c r="J455" s="138"/>
      <c r="K455" s="138"/>
      <c r="L455" s="138"/>
      <c r="M455" s="138"/>
      <c r="N455" s="138"/>
      <c r="O455" s="138"/>
      <c r="P455" s="138"/>
      <c r="Q455" s="138"/>
      <c r="R455" s="138"/>
      <c r="S455" s="138"/>
      <c r="T455" s="138"/>
      <c r="U455" s="138"/>
      <c r="V455" s="138"/>
      <c r="W455" s="138"/>
      <c r="X455" s="138"/>
      <c r="Y455" s="138"/>
      <c r="Z455" s="138"/>
    </row>
    <row r="456" spans="1:26" ht="12.75" customHeight="1" x14ac:dyDescent="0.2">
      <c r="A456" s="138"/>
      <c r="B456" s="138"/>
      <c r="C456" s="138"/>
      <c r="D456" s="138"/>
      <c r="E456" s="138"/>
      <c r="F456" s="138"/>
      <c r="G456" s="138"/>
      <c r="H456" s="138"/>
      <c r="I456" s="138"/>
      <c r="J456" s="138"/>
      <c r="K456" s="138"/>
      <c r="L456" s="138"/>
      <c r="M456" s="138"/>
      <c r="N456" s="138"/>
      <c r="O456" s="138"/>
      <c r="P456" s="138"/>
      <c r="Q456" s="138"/>
      <c r="R456" s="138"/>
      <c r="S456" s="138"/>
      <c r="T456" s="138"/>
      <c r="U456" s="138"/>
      <c r="V456" s="138"/>
      <c r="W456" s="138"/>
      <c r="X456" s="138"/>
      <c r="Y456" s="138"/>
      <c r="Z456" s="138"/>
    </row>
    <row r="457" spans="1:26" ht="12.75" customHeight="1" x14ac:dyDescent="0.2">
      <c r="A457" s="138"/>
      <c r="B457" s="138"/>
      <c r="C457" s="138"/>
      <c r="D457" s="138"/>
      <c r="E457" s="138"/>
      <c r="F457" s="138"/>
      <c r="G457" s="138"/>
      <c r="H457" s="138"/>
      <c r="I457" s="138"/>
      <c r="J457" s="138"/>
      <c r="K457" s="138"/>
      <c r="L457" s="138"/>
      <c r="M457" s="138"/>
      <c r="N457" s="138"/>
      <c r="O457" s="138"/>
      <c r="P457" s="138"/>
      <c r="Q457" s="138"/>
      <c r="R457" s="138"/>
      <c r="S457" s="138"/>
      <c r="T457" s="138"/>
      <c r="U457" s="138"/>
      <c r="V457" s="138"/>
      <c r="W457" s="138"/>
      <c r="X457" s="138"/>
      <c r="Y457" s="138"/>
      <c r="Z457" s="138"/>
    </row>
    <row r="458" spans="1:26" ht="12.75" customHeight="1" x14ac:dyDescent="0.2">
      <c r="A458" s="138"/>
      <c r="B458" s="138"/>
      <c r="C458" s="138"/>
      <c r="D458" s="138"/>
      <c r="E458" s="138"/>
      <c r="F458" s="138"/>
      <c r="G458" s="138"/>
      <c r="H458" s="138"/>
      <c r="I458" s="138"/>
      <c r="J458" s="138"/>
      <c r="K458" s="138"/>
      <c r="L458" s="138"/>
      <c r="M458" s="138"/>
      <c r="N458" s="138"/>
      <c r="O458" s="138"/>
      <c r="P458" s="138"/>
      <c r="Q458" s="138"/>
      <c r="R458" s="138"/>
      <c r="S458" s="138"/>
      <c r="T458" s="138"/>
      <c r="U458" s="138"/>
      <c r="V458" s="138"/>
      <c r="W458" s="138"/>
      <c r="X458" s="138"/>
      <c r="Y458" s="138"/>
      <c r="Z458" s="138"/>
    </row>
    <row r="459" spans="1:26" ht="12.75" customHeight="1" x14ac:dyDescent="0.2">
      <c r="A459" s="138"/>
      <c r="B459" s="138"/>
      <c r="C459" s="138"/>
      <c r="D459" s="138"/>
      <c r="E459" s="138"/>
      <c r="F459" s="138"/>
      <c r="G459" s="138"/>
      <c r="H459" s="138"/>
      <c r="I459" s="138"/>
      <c r="J459" s="138"/>
      <c r="K459" s="138"/>
      <c r="L459" s="138"/>
      <c r="M459" s="138"/>
      <c r="N459" s="138"/>
      <c r="O459" s="138"/>
      <c r="P459" s="138"/>
      <c r="Q459" s="138"/>
      <c r="R459" s="138"/>
      <c r="S459" s="138"/>
      <c r="T459" s="138"/>
      <c r="U459" s="138"/>
      <c r="V459" s="138"/>
      <c r="W459" s="138"/>
      <c r="X459" s="138"/>
      <c r="Y459" s="138"/>
      <c r="Z459" s="138"/>
    </row>
    <row r="460" spans="1:26" ht="12.75" customHeight="1" x14ac:dyDescent="0.2">
      <c r="A460" s="138"/>
      <c r="B460" s="138"/>
      <c r="C460" s="138"/>
      <c r="D460" s="138"/>
      <c r="E460" s="138"/>
      <c r="F460" s="138"/>
      <c r="G460" s="138"/>
      <c r="H460" s="138"/>
      <c r="I460" s="138"/>
      <c r="J460" s="138"/>
      <c r="K460" s="138"/>
      <c r="L460" s="138"/>
      <c r="M460" s="138"/>
      <c r="N460" s="138"/>
      <c r="O460" s="138"/>
      <c r="P460" s="138"/>
      <c r="Q460" s="138"/>
      <c r="R460" s="138"/>
      <c r="S460" s="138"/>
      <c r="T460" s="138"/>
      <c r="U460" s="138"/>
      <c r="V460" s="138"/>
      <c r="W460" s="138"/>
      <c r="X460" s="138"/>
      <c r="Y460" s="138"/>
      <c r="Z460" s="138"/>
    </row>
    <row r="461" spans="1:26" ht="12.75" customHeight="1" x14ac:dyDescent="0.2">
      <c r="A461" s="138"/>
      <c r="B461" s="138"/>
      <c r="C461" s="138"/>
      <c r="D461" s="138"/>
      <c r="E461" s="138"/>
      <c r="F461" s="138"/>
      <c r="G461" s="138"/>
      <c r="H461" s="138"/>
      <c r="I461" s="138"/>
      <c r="J461" s="138"/>
      <c r="K461" s="138"/>
      <c r="L461" s="138"/>
      <c r="M461" s="138"/>
      <c r="N461" s="138"/>
      <c r="O461" s="138"/>
      <c r="P461" s="138"/>
      <c r="Q461" s="138"/>
      <c r="R461" s="138"/>
      <c r="S461" s="138"/>
      <c r="T461" s="138"/>
      <c r="U461" s="138"/>
      <c r="V461" s="138"/>
      <c r="W461" s="138"/>
      <c r="X461" s="138"/>
      <c r="Y461" s="138"/>
      <c r="Z461" s="138"/>
    </row>
    <row r="462" spans="1:26" ht="12.75" customHeight="1" x14ac:dyDescent="0.2">
      <c r="A462" s="138"/>
      <c r="B462" s="138"/>
      <c r="C462" s="138"/>
      <c r="D462" s="138"/>
      <c r="E462" s="138"/>
      <c r="F462" s="138"/>
      <c r="G462" s="138"/>
      <c r="H462" s="138"/>
      <c r="I462" s="138"/>
      <c r="J462" s="138"/>
      <c r="K462" s="138"/>
      <c r="L462" s="138"/>
      <c r="M462" s="138"/>
      <c r="N462" s="138"/>
      <c r="O462" s="138"/>
      <c r="P462" s="138"/>
      <c r="Q462" s="138"/>
      <c r="R462" s="138"/>
      <c r="S462" s="138"/>
      <c r="T462" s="138"/>
      <c r="U462" s="138"/>
      <c r="V462" s="138"/>
      <c r="W462" s="138"/>
      <c r="X462" s="138"/>
      <c r="Y462" s="138"/>
      <c r="Z462" s="138"/>
    </row>
    <row r="463" spans="1:26" ht="12.75" customHeight="1" x14ac:dyDescent="0.2">
      <c r="A463" s="138"/>
      <c r="B463" s="138"/>
      <c r="C463" s="138"/>
      <c r="D463" s="138"/>
      <c r="E463" s="138"/>
      <c r="F463" s="138"/>
      <c r="G463" s="138"/>
      <c r="H463" s="138"/>
      <c r="I463" s="138"/>
      <c r="J463" s="138"/>
      <c r="K463" s="138"/>
      <c r="L463" s="138"/>
      <c r="M463" s="138"/>
      <c r="N463" s="138"/>
      <c r="O463" s="138"/>
      <c r="P463" s="138"/>
      <c r="Q463" s="138"/>
      <c r="R463" s="138"/>
      <c r="S463" s="138"/>
      <c r="T463" s="138"/>
      <c r="U463" s="138"/>
      <c r="V463" s="138"/>
      <c r="W463" s="138"/>
      <c r="X463" s="138"/>
      <c r="Y463" s="138"/>
      <c r="Z463" s="138"/>
    </row>
    <row r="464" spans="1:26" ht="12.75" customHeight="1" x14ac:dyDescent="0.2">
      <c r="A464" s="138"/>
      <c r="B464" s="138"/>
      <c r="C464" s="138"/>
      <c r="D464" s="138"/>
      <c r="E464" s="138"/>
      <c r="F464" s="138"/>
      <c r="G464" s="138"/>
      <c r="H464" s="138"/>
      <c r="I464" s="138"/>
      <c r="J464" s="138"/>
      <c r="K464" s="138"/>
      <c r="L464" s="138"/>
      <c r="M464" s="138"/>
      <c r="N464" s="138"/>
      <c r="O464" s="138"/>
      <c r="P464" s="138"/>
      <c r="Q464" s="138"/>
      <c r="R464" s="138"/>
      <c r="S464" s="138"/>
      <c r="T464" s="138"/>
      <c r="U464" s="138"/>
      <c r="V464" s="138"/>
      <c r="W464" s="138"/>
      <c r="X464" s="138"/>
      <c r="Y464" s="138"/>
      <c r="Z464" s="138"/>
    </row>
    <row r="465" spans="1:26" ht="12.75" customHeight="1" x14ac:dyDescent="0.2">
      <c r="A465" s="138"/>
      <c r="B465" s="138"/>
      <c r="C465" s="138"/>
      <c r="D465" s="138"/>
      <c r="E465" s="138"/>
      <c r="F465" s="138"/>
      <c r="G465" s="138"/>
      <c r="H465" s="138"/>
      <c r="I465" s="138"/>
      <c r="J465" s="138"/>
      <c r="K465" s="138"/>
      <c r="L465" s="138"/>
      <c r="M465" s="138"/>
      <c r="N465" s="138"/>
      <c r="O465" s="138"/>
      <c r="P465" s="138"/>
      <c r="Q465" s="138"/>
      <c r="R465" s="138"/>
      <c r="S465" s="138"/>
      <c r="T465" s="138"/>
      <c r="U465" s="138"/>
      <c r="V465" s="138"/>
      <c r="W465" s="138"/>
      <c r="X465" s="138"/>
      <c r="Y465" s="138"/>
      <c r="Z465" s="138"/>
    </row>
    <row r="466" spans="1:26" ht="12.75" customHeight="1" x14ac:dyDescent="0.2">
      <c r="A466" s="138"/>
      <c r="B466" s="138"/>
      <c r="C466" s="138"/>
      <c r="D466" s="138"/>
      <c r="E466" s="138"/>
      <c r="F466" s="138"/>
      <c r="G466" s="138"/>
      <c r="H466" s="138"/>
      <c r="I466" s="138"/>
      <c r="J466" s="138"/>
      <c r="K466" s="138"/>
      <c r="L466" s="138"/>
      <c r="M466" s="138"/>
      <c r="N466" s="138"/>
      <c r="O466" s="138"/>
      <c r="P466" s="138"/>
      <c r="Q466" s="138"/>
      <c r="R466" s="138"/>
      <c r="S466" s="138"/>
      <c r="T466" s="138"/>
      <c r="U466" s="138"/>
      <c r="V466" s="138"/>
      <c r="W466" s="138"/>
      <c r="X466" s="138"/>
      <c r="Y466" s="138"/>
      <c r="Z466" s="138"/>
    </row>
    <row r="467" spans="1:26" ht="12.75" customHeight="1" x14ac:dyDescent="0.2">
      <c r="A467" s="138"/>
      <c r="B467" s="138"/>
      <c r="C467" s="138"/>
      <c r="D467" s="138"/>
      <c r="E467" s="138"/>
      <c r="F467" s="138"/>
      <c r="G467" s="138"/>
      <c r="H467" s="138"/>
      <c r="I467" s="138"/>
      <c r="J467" s="138"/>
      <c r="K467" s="138"/>
      <c r="L467" s="138"/>
      <c r="M467" s="138"/>
      <c r="N467" s="138"/>
      <c r="O467" s="138"/>
      <c r="P467" s="138"/>
      <c r="Q467" s="138"/>
      <c r="R467" s="138"/>
      <c r="S467" s="138"/>
      <c r="T467" s="138"/>
      <c r="U467" s="138"/>
      <c r="V467" s="138"/>
      <c r="W467" s="138"/>
      <c r="X467" s="138"/>
      <c r="Y467" s="138"/>
      <c r="Z467" s="138"/>
    </row>
    <row r="468" spans="1:26" ht="12.75" customHeight="1" x14ac:dyDescent="0.2">
      <c r="A468" s="138"/>
      <c r="B468" s="138"/>
      <c r="C468" s="138"/>
      <c r="D468" s="138"/>
      <c r="E468" s="138"/>
      <c r="F468" s="138"/>
      <c r="G468" s="138"/>
      <c r="H468" s="138"/>
      <c r="I468" s="138"/>
      <c r="J468" s="138"/>
      <c r="K468" s="138"/>
      <c r="L468" s="138"/>
      <c r="M468" s="138"/>
      <c r="N468" s="138"/>
      <c r="O468" s="138"/>
      <c r="P468" s="138"/>
      <c r="Q468" s="138"/>
      <c r="R468" s="138"/>
      <c r="S468" s="138"/>
      <c r="T468" s="138"/>
      <c r="U468" s="138"/>
      <c r="V468" s="138"/>
      <c r="W468" s="138"/>
      <c r="X468" s="138"/>
      <c r="Y468" s="138"/>
      <c r="Z468" s="138"/>
    </row>
    <row r="469" spans="1:26" ht="12.75" customHeight="1" x14ac:dyDescent="0.2">
      <c r="A469" s="138"/>
      <c r="B469" s="138"/>
      <c r="C469" s="138"/>
      <c r="D469" s="138"/>
      <c r="E469" s="138"/>
      <c r="F469" s="138"/>
      <c r="G469" s="138"/>
      <c r="H469" s="138"/>
      <c r="I469" s="138"/>
      <c r="J469" s="138"/>
      <c r="K469" s="138"/>
      <c r="L469" s="138"/>
      <c r="M469" s="138"/>
      <c r="N469" s="138"/>
      <c r="O469" s="138"/>
      <c r="P469" s="138"/>
      <c r="Q469" s="138"/>
      <c r="R469" s="138"/>
      <c r="S469" s="138"/>
      <c r="T469" s="138"/>
      <c r="U469" s="138"/>
      <c r="V469" s="138"/>
      <c r="W469" s="138"/>
      <c r="X469" s="138"/>
      <c r="Y469" s="138"/>
      <c r="Z469" s="138"/>
    </row>
    <row r="470" spans="1:26" ht="12.75" customHeight="1" x14ac:dyDescent="0.2">
      <c r="A470" s="138"/>
      <c r="B470" s="138"/>
      <c r="C470" s="138"/>
      <c r="D470" s="138"/>
      <c r="E470" s="138"/>
      <c r="F470" s="138"/>
      <c r="G470" s="138"/>
      <c r="H470" s="138"/>
      <c r="I470" s="138"/>
      <c r="J470" s="138"/>
      <c r="K470" s="138"/>
      <c r="L470" s="138"/>
      <c r="M470" s="138"/>
      <c r="N470" s="138"/>
      <c r="O470" s="138"/>
      <c r="P470" s="138"/>
      <c r="Q470" s="138"/>
      <c r="R470" s="138"/>
      <c r="S470" s="138"/>
      <c r="T470" s="138"/>
      <c r="U470" s="138"/>
      <c r="V470" s="138"/>
      <c r="W470" s="138"/>
      <c r="X470" s="138"/>
      <c r="Y470" s="138"/>
      <c r="Z470" s="138"/>
    </row>
    <row r="471" spans="1:26" ht="12.75" customHeight="1" x14ac:dyDescent="0.2">
      <c r="A471" s="138"/>
      <c r="B471" s="138"/>
      <c r="C471" s="138"/>
      <c r="D471" s="138"/>
      <c r="E471" s="138"/>
      <c r="F471" s="138"/>
      <c r="G471" s="138"/>
      <c r="H471" s="138"/>
      <c r="I471" s="138"/>
      <c r="J471" s="138"/>
      <c r="K471" s="138"/>
      <c r="L471" s="138"/>
      <c r="M471" s="138"/>
      <c r="N471" s="138"/>
      <c r="O471" s="138"/>
      <c r="P471" s="138"/>
      <c r="Q471" s="138"/>
      <c r="R471" s="138"/>
      <c r="S471" s="138"/>
      <c r="T471" s="138"/>
      <c r="U471" s="138"/>
      <c r="V471" s="138"/>
      <c r="W471" s="138"/>
      <c r="X471" s="138"/>
      <c r="Y471" s="138"/>
      <c r="Z471" s="138"/>
    </row>
    <row r="472" spans="1:26" ht="12.75" customHeight="1" x14ac:dyDescent="0.2">
      <c r="A472" s="138"/>
      <c r="B472" s="138"/>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c r="Z472" s="138"/>
    </row>
    <row r="473" spans="1:26" ht="12.75" customHeight="1" x14ac:dyDescent="0.2">
      <c r="A473" s="138"/>
      <c r="B473" s="138"/>
      <c r="C473" s="138"/>
      <c r="D473" s="138"/>
      <c r="E473" s="138"/>
      <c r="F473" s="138"/>
      <c r="G473" s="138"/>
      <c r="H473" s="138"/>
      <c r="I473" s="138"/>
      <c r="J473" s="138"/>
      <c r="K473" s="138"/>
      <c r="L473" s="138"/>
      <c r="M473" s="138"/>
      <c r="N473" s="138"/>
      <c r="O473" s="138"/>
      <c r="P473" s="138"/>
      <c r="Q473" s="138"/>
      <c r="R473" s="138"/>
      <c r="S473" s="138"/>
      <c r="T473" s="138"/>
      <c r="U473" s="138"/>
      <c r="V473" s="138"/>
      <c r="W473" s="138"/>
      <c r="X473" s="138"/>
      <c r="Y473" s="138"/>
      <c r="Z473" s="138"/>
    </row>
    <row r="474" spans="1:26" ht="12.75" customHeight="1" x14ac:dyDescent="0.2">
      <c r="A474" s="138"/>
      <c r="B474" s="138"/>
      <c r="C474" s="138"/>
      <c r="D474" s="138"/>
      <c r="E474" s="138"/>
      <c r="F474" s="138"/>
      <c r="G474" s="138"/>
      <c r="H474" s="138"/>
      <c r="I474" s="138"/>
      <c r="J474" s="138"/>
      <c r="K474" s="138"/>
      <c r="L474" s="138"/>
      <c r="M474" s="138"/>
      <c r="N474" s="138"/>
      <c r="O474" s="138"/>
      <c r="P474" s="138"/>
      <c r="Q474" s="138"/>
      <c r="R474" s="138"/>
      <c r="S474" s="138"/>
      <c r="T474" s="138"/>
      <c r="U474" s="138"/>
      <c r="V474" s="138"/>
      <c r="W474" s="138"/>
      <c r="X474" s="138"/>
      <c r="Y474" s="138"/>
      <c r="Z474" s="138"/>
    </row>
    <row r="475" spans="1:26" ht="12.75" customHeight="1" x14ac:dyDescent="0.2">
      <c r="A475" s="138"/>
      <c r="B475" s="138"/>
      <c r="C475" s="138"/>
      <c r="D475" s="138"/>
      <c r="E475" s="138"/>
      <c r="F475" s="138"/>
      <c r="G475" s="138"/>
      <c r="H475" s="138"/>
      <c r="I475" s="138"/>
      <c r="J475" s="138"/>
      <c r="K475" s="138"/>
      <c r="L475" s="138"/>
      <c r="M475" s="138"/>
      <c r="N475" s="138"/>
      <c r="O475" s="138"/>
      <c r="P475" s="138"/>
      <c r="Q475" s="138"/>
      <c r="R475" s="138"/>
      <c r="S475" s="138"/>
      <c r="T475" s="138"/>
      <c r="U475" s="138"/>
      <c r="V475" s="138"/>
      <c r="W475" s="138"/>
      <c r="X475" s="138"/>
      <c r="Y475" s="138"/>
      <c r="Z475" s="138"/>
    </row>
    <row r="476" spans="1:26" ht="12.75" customHeight="1" x14ac:dyDescent="0.2">
      <c r="A476" s="138"/>
      <c r="B476" s="138"/>
      <c r="C476" s="138"/>
      <c r="D476" s="138"/>
      <c r="E476" s="138"/>
      <c r="F476" s="138"/>
      <c r="G476" s="138"/>
      <c r="H476" s="138"/>
      <c r="I476" s="138"/>
      <c r="J476" s="138"/>
      <c r="K476" s="138"/>
      <c r="L476" s="138"/>
      <c r="M476" s="138"/>
      <c r="N476" s="138"/>
      <c r="O476" s="138"/>
      <c r="P476" s="138"/>
      <c r="Q476" s="138"/>
      <c r="R476" s="138"/>
      <c r="S476" s="138"/>
      <c r="T476" s="138"/>
      <c r="U476" s="138"/>
      <c r="V476" s="138"/>
      <c r="W476" s="138"/>
      <c r="X476" s="138"/>
      <c r="Y476" s="138"/>
      <c r="Z476" s="138"/>
    </row>
    <row r="477" spans="1:26" ht="12.75" customHeight="1" x14ac:dyDescent="0.2">
      <c r="A477" s="138"/>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row>
    <row r="478" spans="1:26" ht="12.75" customHeight="1" x14ac:dyDescent="0.2">
      <c r="A478" s="138"/>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8"/>
      <c r="X478" s="138"/>
      <c r="Y478" s="138"/>
      <c r="Z478" s="138"/>
    </row>
    <row r="479" spans="1:26" ht="12.75" customHeight="1" x14ac:dyDescent="0.2">
      <c r="A479" s="138"/>
      <c r="B479" s="138"/>
      <c r="C479" s="138"/>
      <c r="D479" s="138"/>
      <c r="E479" s="138"/>
      <c r="F479" s="138"/>
      <c r="G479" s="138"/>
      <c r="H479" s="138"/>
      <c r="I479" s="138"/>
      <c r="J479" s="138"/>
      <c r="K479" s="138"/>
      <c r="L479" s="138"/>
      <c r="M479" s="138"/>
      <c r="N479" s="138"/>
      <c r="O479" s="138"/>
      <c r="P479" s="138"/>
      <c r="Q479" s="138"/>
      <c r="R479" s="138"/>
      <c r="S479" s="138"/>
      <c r="T479" s="138"/>
      <c r="U479" s="138"/>
      <c r="V479" s="138"/>
      <c r="W479" s="138"/>
      <c r="X479" s="138"/>
      <c r="Y479" s="138"/>
      <c r="Z479" s="138"/>
    </row>
    <row r="480" spans="1:26" ht="12.75" customHeight="1" x14ac:dyDescent="0.2">
      <c r="A480" s="138"/>
      <c r="B480" s="138"/>
      <c r="C480" s="138"/>
      <c r="D480" s="138"/>
      <c r="E480" s="138"/>
      <c r="F480" s="138"/>
      <c r="G480" s="138"/>
      <c r="H480" s="138"/>
      <c r="I480" s="138"/>
      <c r="J480" s="138"/>
      <c r="K480" s="138"/>
      <c r="L480" s="138"/>
      <c r="M480" s="138"/>
      <c r="N480" s="138"/>
      <c r="O480" s="138"/>
      <c r="P480" s="138"/>
      <c r="Q480" s="138"/>
      <c r="R480" s="138"/>
      <c r="S480" s="138"/>
      <c r="T480" s="138"/>
      <c r="U480" s="138"/>
      <c r="V480" s="138"/>
      <c r="W480" s="138"/>
      <c r="X480" s="138"/>
      <c r="Y480" s="138"/>
      <c r="Z480" s="138"/>
    </row>
    <row r="481" spans="1:26" ht="12.75" customHeight="1" x14ac:dyDescent="0.2">
      <c r="A481" s="138"/>
      <c r="B481" s="138"/>
      <c r="C481" s="138"/>
      <c r="D481" s="138"/>
      <c r="E481" s="138"/>
      <c r="F481" s="138"/>
      <c r="G481" s="138"/>
      <c r="H481" s="138"/>
      <c r="I481" s="138"/>
      <c r="J481" s="138"/>
      <c r="K481" s="138"/>
      <c r="L481" s="138"/>
      <c r="M481" s="138"/>
      <c r="N481" s="138"/>
      <c r="O481" s="138"/>
      <c r="P481" s="138"/>
      <c r="Q481" s="138"/>
      <c r="R481" s="138"/>
      <c r="S481" s="138"/>
      <c r="T481" s="138"/>
      <c r="U481" s="138"/>
      <c r="V481" s="138"/>
      <c r="W481" s="138"/>
      <c r="X481" s="138"/>
      <c r="Y481" s="138"/>
      <c r="Z481" s="138"/>
    </row>
    <row r="482" spans="1:26" ht="12.75" customHeight="1" x14ac:dyDescent="0.2">
      <c r="A482" s="138"/>
      <c r="B482" s="138"/>
      <c r="C482" s="138"/>
      <c r="D482" s="138"/>
      <c r="E482" s="138"/>
      <c r="F482" s="138"/>
      <c r="G482" s="138"/>
      <c r="H482" s="138"/>
      <c r="I482" s="138"/>
      <c r="J482" s="138"/>
      <c r="K482" s="138"/>
      <c r="L482" s="138"/>
      <c r="M482" s="138"/>
      <c r="N482" s="138"/>
      <c r="O482" s="138"/>
      <c r="P482" s="138"/>
      <c r="Q482" s="138"/>
      <c r="R482" s="138"/>
      <c r="S482" s="138"/>
      <c r="T482" s="138"/>
      <c r="U482" s="138"/>
      <c r="V482" s="138"/>
      <c r="W482" s="138"/>
      <c r="X482" s="138"/>
      <c r="Y482" s="138"/>
      <c r="Z482" s="138"/>
    </row>
    <row r="483" spans="1:26" ht="12.75" customHeight="1" x14ac:dyDescent="0.2">
      <c r="A483" s="138"/>
      <c r="B483" s="138"/>
      <c r="C483" s="138"/>
      <c r="D483" s="138"/>
      <c r="E483" s="138"/>
      <c r="F483" s="138"/>
      <c r="G483" s="138"/>
      <c r="H483" s="138"/>
      <c r="I483" s="138"/>
      <c r="J483" s="138"/>
      <c r="K483" s="138"/>
      <c r="L483" s="138"/>
      <c r="M483" s="138"/>
      <c r="N483" s="138"/>
      <c r="O483" s="138"/>
      <c r="P483" s="138"/>
      <c r="Q483" s="138"/>
      <c r="R483" s="138"/>
      <c r="S483" s="138"/>
      <c r="T483" s="138"/>
      <c r="U483" s="138"/>
      <c r="V483" s="138"/>
      <c r="W483" s="138"/>
      <c r="X483" s="138"/>
      <c r="Y483" s="138"/>
      <c r="Z483" s="138"/>
    </row>
    <row r="484" spans="1:26" ht="12.75" customHeight="1" x14ac:dyDescent="0.2">
      <c r="A484" s="138"/>
      <c r="B484" s="138"/>
      <c r="C484" s="138"/>
      <c r="D484" s="138"/>
      <c r="E484" s="138"/>
      <c r="F484" s="138"/>
      <c r="G484" s="138"/>
      <c r="H484" s="138"/>
      <c r="I484" s="138"/>
      <c r="J484" s="138"/>
      <c r="K484" s="138"/>
      <c r="L484" s="138"/>
      <c r="M484" s="138"/>
      <c r="N484" s="138"/>
      <c r="O484" s="138"/>
      <c r="P484" s="138"/>
      <c r="Q484" s="138"/>
      <c r="R484" s="138"/>
      <c r="S484" s="138"/>
      <c r="T484" s="138"/>
      <c r="U484" s="138"/>
      <c r="V484" s="138"/>
      <c r="W484" s="138"/>
      <c r="X484" s="138"/>
      <c r="Y484" s="138"/>
      <c r="Z484" s="138"/>
    </row>
    <row r="485" spans="1:26" ht="12.75" customHeight="1" x14ac:dyDescent="0.2">
      <c r="A485" s="138"/>
      <c r="B485" s="138"/>
      <c r="C485" s="138"/>
      <c r="D485" s="138"/>
      <c r="E485" s="138"/>
      <c r="F485" s="138"/>
      <c r="G485" s="138"/>
      <c r="H485" s="138"/>
      <c r="I485" s="138"/>
      <c r="J485" s="138"/>
      <c r="K485" s="138"/>
      <c r="L485" s="138"/>
      <c r="M485" s="138"/>
      <c r="N485" s="138"/>
      <c r="O485" s="138"/>
      <c r="P485" s="138"/>
      <c r="Q485" s="138"/>
      <c r="R485" s="138"/>
      <c r="S485" s="138"/>
      <c r="T485" s="138"/>
      <c r="U485" s="138"/>
      <c r="V485" s="138"/>
      <c r="W485" s="138"/>
      <c r="X485" s="138"/>
      <c r="Y485" s="138"/>
      <c r="Z485" s="138"/>
    </row>
    <row r="486" spans="1:26" ht="12.75" customHeight="1" x14ac:dyDescent="0.2">
      <c r="A486" s="138"/>
      <c r="B486" s="138"/>
      <c r="C486" s="138"/>
      <c r="D486" s="138"/>
      <c r="E486" s="138"/>
      <c r="F486" s="138"/>
      <c r="G486" s="138"/>
      <c r="H486" s="138"/>
      <c r="I486" s="138"/>
      <c r="J486" s="138"/>
      <c r="K486" s="138"/>
      <c r="L486" s="138"/>
      <c r="M486" s="138"/>
      <c r="N486" s="138"/>
      <c r="O486" s="138"/>
      <c r="P486" s="138"/>
      <c r="Q486" s="138"/>
      <c r="R486" s="138"/>
      <c r="S486" s="138"/>
      <c r="T486" s="138"/>
      <c r="U486" s="138"/>
      <c r="V486" s="138"/>
      <c r="W486" s="138"/>
      <c r="X486" s="138"/>
      <c r="Y486" s="138"/>
      <c r="Z486" s="138"/>
    </row>
    <row r="487" spans="1:26" ht="12.75" customHeight="1" x14ac:dyDescent="0.2">
      <c r="A487" s="138"/>
      <c r="B487" s="138"/>
      <c r="C487" s="138"/>
      <c r="D487" s="138"/>
      <c r="E487" s="138"/>
      <c r="F487" s="138"/>
      <c r="G487" s="138"/>
      <c r="H487" s="138"/>
      <c r="I487" s="138"/>
      <c r="J487" s="138"/>
      <c r="K487" s="138"/>
      <c r="L487" s="138"/>
      <c r="M487" s="138"/>
      <c r="N487" s="138"/>
      <c r="O487" s="138"/>
      <c r="P487" s="138"/>
      <c r="Q487" s="138"/>
      <c r="R487" s="138"/>
      <c r="S487" s="138"/>
      <c r="T487" s="138"/>
      <c r="U487" s="138"/>
      <c r="V487" s="138"/>
      <c r="W487" s="138"/>
      <c r="X487" s="138"/>
      <c r="Y487" s="138"/>
      <c r="Z487" s="138"/>
    </row>
    <row r="488" spans="1:26" ht="12.75" customHeight="1" x14ac:dyDescent="0.2">
      <c r="A488" s="138"/>
      <c r="B488" s="138"/>
      <c r="C488" s="138"/>
      <c r="D488" s="138"/>
      <c r="E488" s="138"/>
      <c r="F488" s="138"/>
      <c r="G488" s="138"/>
      <c r="H488" s="138"/>
      <c r="I488" s="138"/>
      <c r="J488" s="138"/>
      <c r="K488" s="138"/>
      <c r="L488" s="138"/>
      <c r="M488" s="138"/>
      <c r="N488" s="138"/>
      <c r="O488" s="138"/>
      <c r="P488" s="138"/>
      <c r="Q488" s="138"/>
      <c r="R488" s="138"/>
      <c r="S488" s="138"/>
      <c r="T488" s="138"/>
      <c r="U488" s="138"/>
      <c r="V488" s="138"/>
      <c r="W488" s="138"/>
      <c r="X488" s="138"/>
      <c r="Y488" s="138"/>
      <c r="Z488" s="138"/>
    </row>
    <row r="489" spans="1:26" ht="12.75" customHeight="1" x14ac:dyDescent="0.2">
      <c r="A489" s="138"/>
      <c r="B489" s="138"/>
      <c r="C489" s="138"/>
      <c r="D489" s="138"/>
      <c r="E489" s="138"/>
      <c r="F489" s="138"/>
      <c r="G489" s="138"/>
      <c r="H489" s="138"/>
      <c r="I489" s="138"/>
      <c r="J489" s="138"/>
      <c r="K489" s="138"/>
      <c r="L489" s="138"/>
      <c r="M489" s="138"/>
      <c r="N489" s="138"/>
      <c r="O489" s="138"/>
      <c r="P489" s="138"/>
      <c r="Q489" s="138"/>
      <c r="R489" s="138"/>
      <c r="S489" s="138"/>
      <c r="T489" s="138"/>
      <c r="U489" s="138"/>
      <c r="V489" s="138"/>
      <c r="W489" s="138"/>
      <c r="X489" s="138"/>
      <c r="Y489" s="138"/>
      <c r="Z489" s="138"/>
    </row>
    <row r="490" spans="1:26" ht="12.75" customHeight="1" x14ac:dyDescent="0.2">
      <c r="A490" s="138"/>
      <c r="B490" s="138"/>
      <c r="C490" s="138"/>
      <c r="D490" s="138"/>
      <c r="E490" s="138"/>
      <c r="F490" s="138"/>
      <c r="G490" s="138"/>
      <c r="H490" s="138"/>
      <c r="I490" s="138"/>
      <c r="J490" s="138"/>
      <c r="K490" s="138"/>
      <c r="L490" s="138"/>
      <c r="M490" s="138"/>
      <c r="N490" s="138"/>
      <c r="O490" s="138"/>
      <c r="P490" s="138"/>
      <c r="Q490" s="138"/>
      <c r="R490" s="138"/>
      <c r="S490" s="138"/>
      <c r="T490" s="138"/>
      <c r="U490" s="138"/>
      <c r="V490" s="138"/>
      <c r="W490" s="138"/>
      <c r="X490" s="138"/>
      <c r="Y490" s="138"/>
      <c r="Z490" s="138"/>
    </row>
    <row r="491" spans="1:26" ht="12.75" customHeight="1" x14ac:dyDescent="0.2">
      <c r="A491" s="138"/>
      <c r="B491" s="138"/>
      <c r="C491" s="138"/>
      <c r="D491" s="138"/>
      <c r="E491" s="138"/>
      <c r="F491" s="138"/>
      <c r="G491" s="138"/>
      <c r="H491" s="138"/>
      <c r="I491" s="138"/>
      <c r="J491" s="138"/>
      <c r="K491" s="138"/>
      <c r="L491" s="138"/>
      <c r="M491" s="138"/>
      <c r="N491" s="138"/>
      <c r="O491" s="138"/>
      <c r="P491" s="138"/>
      <c r="Q491" s="138"/>
      <c r="R491" s="138"/>
      <c r="S491" s="138"/>
      <c r="T491" s="138"/>
      <c r="U491" s="138"/>
      <c r="V491" s="138"/>
      <c r="W491" s="138"/>
      <c r="X491" s="138"/>
      <c r="Y491" s="138"/>
      <c r="Z491" s="138"/>
    </row>
    <row r="492" spans="1:26" ht="12.75" customHeight="1" x14ac:dyDescent="0.2">
      <c r="A492" s="138"/>
      <c r="B492" s="138"/>
      <c r="C492" s="138"/>
      <c r="D492" s="138"/>
      <c r="E492" s="138"/>
      <c r="F492" s="138"/>
      <c r="G492" s="138"/>
      <c r="H492" s="138"/>
      <c r="I492" s="138"/>
      <c r="J492" s="138"/>
      <c r="K492" s="138"/>
      <c r="L492" s="138"/>
      <c r="M492" s="138"/>
      <c r="N492" s="138"/>
      <c r="O492" s="138"/>
      <c r="P492" s="138"/>
      <c r="Q492" s="138"/>
      <c r="R492" s="138"/>
      <c r="S492" s="138"/>
      <c r="T492" s="138"/>
      <c r="U492" s="138"/>
      <c r="V492" s="138"/>
      <c r="W492" s="138"/>
      <c r="X492" s="138"/>
      <c r="Y492" s="138"/>
      <c r="Z492" s="138"/>
    </row>
    <row r="493" spans="1:26" ht="12.75" customHeight="1" x14ac:dyDescent="0.2">
      <c r="A493" s="138"/>
      <c r="B493" s="138"/>
      <c r="C493" s="138"/>
      <c r="D493" s="138"/>
      <c r="E493" s="138"/>
      <c r="F493" s="138"/>
      <c r="G493" s="138"/>
      <c r="H493" s="138"/>
      <c r="I493" s="138"/>
      <c r="J493" s="138"/>
      <c r="K493" s="138"/>
      <c r="L493" s="138"/>
      <c r="M493" s="138"/>
      <c r="N493" s="138"/>
      <c r="O493" s="138"/>
      <c r="P493" s="138"/>
      <c r="Q493" s="138"/>
      <c r="R493" s="138"/>
      <c r="S493" s="138"/>
      <c r="T493" s="138"/>
      <c r="U493" s="138"/>
      <c r="V493" s="138"/>
      <c r="W493" s="138"/>
      <c r="X493" s="138"/>
      <c r="Y493" s="138"/>
      <c r="Z493" s="138"/>
    </row>
    <row r="494" spans="1:26" ht="12.75" customHeight="1" x14ac:dyDescent="0.2">
      <c r="A494" s="138"/>
      <c r="B494" s="138"/>
      <c r="C494" s="138"/>
      <c r="D494" s="138"/>
      <c r="E494" s="138"/>
      <c r="F494" s="138"/>
      <c r="G494" s="138"/>
      <c r="H494" s="138"/>
      <c r="I494" s="138"/>
      <c r="J494" s="138"/>
      <c r="K494" s="138"/>
      <c r="L494" s="138"/>
      <c r="M494" s="138"/>
      <c r="N494" s="138"/>
      <c r="O494" s="138"/>
      <c r="P494" s="138"/>
      <c r="Q494" s="138"/>
      <c r="R494" s="138"/>
      <c r="S494" s="138"/>
      <c r="T494" s="138"/>
      <c r="U494" s="138"/>
      <c r="V494" s="138"/>
      <c r="W494" s="138"/>
      <c r="X494" s="138"/>
      <c r="Y494" s="138"/>
      <c r="Z494" s="138"/>
    </row>
    <row r="495" spans="1:26" ht="12.75" customHeight="1" x14ac:dyDescent="0.2">
      <c r="A495" s="138"/>
      <c r="B495" s="138"/>
      <c r="C495" s="138"/>
      <c r="D495" s="138"/>
      <c r="E495" s="138"/>
      <c r="F495" s="138"/>
      <c r="G495" s="138"/>
      <c r="H495" s="138"/>
      <c r="I495" s="138"/>
      <c r="J495" s="138"/>
      <c r="K495" s="138"/>
      <c r="L495" s="138"/>
      <c r="M495" s="138"/>
      <c r="N495" s="138"/>
      <c r="O495" s="138"/>
      <c r="P495" s="138"/>
      <c r="Q495" s="138"/>
      <c r="R495" s="138"/>
      <c r="S495" s="138"/>
      <c r="T495" s="138"/>
      <c r="U495" s="138"/>
      <c r="V495" s="138"/>
      <c r="W495" s="138"/>
      <c r="X495" s="138"/>
      <c r="Y495" s="138"/>
      <c r="Z495" s="138"/>
    </row>
    <row r="496" spans="1:26" ht="12.75" customHeight="1" x14ac:dyDescent="0.2">
      <c r="A496" s="138"/>
      <c r="B496" s="138"/>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c r="Z496" s="138"/>
    </row>
    <row r="497" spans="1:26" ht="12.75" customHeight="1" x14ac:dyDescent="0.2">
      <c r="A497" s="138"/>
      <c r="B497" s="138"/>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c r="Z497" s="138"/>
    </row>
    <row r="498" spans="1:26" ht="12.75" customHeight="1" x14ac:dyDescent="0.2">
      <c r="A498" s="138"/>
      <c r="B498" s="138"/>
      <c r="C498" s="138"/>
      <c r="D498" s="138"/>
      <c r="E498" s="138"/>
      <c r="F498" s="138"/>
      <c r="G498" s="138"/>
      <c r="H498" s="138"/>
      <c r="I498" s="138"/>
      <c r="J498" s="138"/>
      <c r="K498" s="138"/>
      <c r="L498" s="138"/>
      <c r="M498" s="138"/>
      <c r="N498" s="138"/>
      <c r="O498" s="138"/>
      <c r="P498" s="138"/>
      <c r="Q498" s="138"/>
      <c r="R498" s="138"/>
      <c r="S498" s="138"/>
      <c r="T498" s="138"/>
      <c r="U498" s="138"/>
      <c r="V498" s="138"/>
      <c r="W498" s="138"/>
      <c r="X498" s="138"/>
      <c r="Y498" s="138"/>
      <c r="Z498" s="138"/>
    </row>
    <row r="499" spans="1:26" ht="12.75" customHeight="1" x14ac:dyDescent="0.2">
      <c r="A499" s="138"/>
      <c r="B499" s="138"/>
      <c r="C499" s="138"/>
      <c r="D499" s="138"/>
      <c r="E499" s="138"/>
      <c r="F499" s="138"/>
      <c r="G499" s="138"/>
      <c r="H499" s="138"/>
      <c r="I499" s="138"/>
      <c r="J499" s="138"/>
      <c r="K499" s="138"/>
      <c r="L499" s="138"/>
      <c r="M499" s="138"/>
      <c r="N499" s="138"/>
      <c r="O499" s="138"/>
      <c r="P499" s="138"/>
      <c r="Q499" s="138"/>
      <c r="R499" s="138"/>
      <c r="S499" s="138"/>
      <c r="T499" s="138"/>
      <c r="U499" s="138"/>
      <c r="V499" s="138"/>
      <c r="W499" s="138"/>
      <c r="X499" s="138"/>
      <c r="Y499" s="138"/>
      <c r="Z499" s="138"/>
    </row>
    <row r="500" spans="1:26" ht="12.75" customHeight="1" x14ac:dyDescent="0.2">
      <c r="A500" s="138"/>
      <c r="B500" s="138"/>
      <c r="C500" s="138"/>
      <c r="D500" s="138"/>
      <c r="E500" s="138"/>
      <c r="F500" s="138"/>
      <c r="G500" s="138"/>
      <c r="H500" s="138"/>
      <c r="I500" s="138"/>
      <c r="J500" s="138"/>
      <c r="K500" s="138"/>
      <c r="L500" s="138"/>
      <c r="M500" s="138"/>
      <c r="N500" s="138"/>
      <c r="O500" s="138"/>
      <c r="P500" s="138"/>
      <c r="Q500" s="138"/>
      <c r="R500" s="138"/>
      <c r="S500" s="138"/>
      <c r="T500" s="138"/>
      <c r="U500" s="138"/>
      <c r="V500" s="138"/>
      <c r="W500" s="138"/>
      <c r="X500" s="138"/>
      <c r="Y500" s="138"/>
      <c r="Z500" s="138"/>
    </row>
    <row r="501" spans="1:26" ht="12.75" customHeight="1" x14ac:dyDescent="0.2">
      <c r="A501" s="138"/>
      <c r="B501" s="138"/>
      <c r="C501" s="138"/>
      <c r="D501" s="138"/>
      <c r="E501" s="138"/>
      <c r="F501" s="138"/>
      <c r="G501" s="138"/>
      <c r="H501" s="138"/>
      <c r="I501" s="138"/>
      <c r="J501" s="138"/>
      <c r="K501" s="138"/>
      <c r="L501" s="138"/>
      <c r="M501" s="138"/>
      <c r="N501" s="138"/>
      <c r="O501" s="138"/>
      <c r="P501" s="138"/>
      <c r="Q501" s="138"/>
      <c r="R501" s="138"/>
      <c r="S501" s="138"/>
      <c r="T501" s="138"/>
      <c r="U501" s="138"/>
      <c r="V501" s="138"/>
      <c r="W501" s="138"/>
      <c r="X501" s="138"/>
      <c r="Y501" s="138"/>
      <c r="Z501" s="138"/>
    </row>
    <row r="502" spans="1:26" ht="12.75" customHeight="1" x14ac:dyDescent="0.2">
      <c r="A502" s="138"/>
      <c r="B502" s="138"/>
      <c r="C502" s="138"/>
      <c r="D502" s="138"/>
      <c r="E502" s="138"/>
      <c r="F502" s="138"/>
      <c r="G502" s="138"/>
      <c r="H502" s="138"/>
      <c r="I502" s="138"/>
      <c r="J502" s="138"/>
      <c r="K502" s="138"/>
      <c r="L502" s="138"/>
      <c r="M502" s="138"/>
      <c r="N502" s="138"/>
      <c r="O502" s="138"/>
      <c r="P502" s="138"/>
      <c r="Q502" s="138"/>
      <c r="R502" s="138"/>
      <c r="S502" s="138"/>
      <c r="T502" s="138"/>
      <c r="U502" s="138"/>
      <c r="V502" s="138"/>
      <c r="W502" s="138"/>
      <c r="X502" s="138"/>
      <c r="Y502" s="138"/>
      <c r="Z502" s="138"/>
    </row>
    <row r="503" spans="1:26" ht="12.75" customHeight="1" x14ac:dyDescent="0.2">
      <c r="A503" s="138"/>
      <c r="B503" s="138"/>
      <c r="C503" s="138"/>
      <c r="D503" s="138"/>
      <c r="E503" s="138"/>
      <c r="F503" s="138"/>
      <c r="G503" s="138"/>
      <c r="H503" s="138"/>
      <c r="I503" s="138"/>
      <c r="J503" s="138"/>
      <c r="K503" s="138"/>
      <c r="L503" s="138"/>
      <c r="M503" s="138"/>
      <c r="N503" s="138"/>
      <c r="O503" s="138"/>
      <c r="P503" s="138"/>
      <c r="Q503" s="138"/>
      <c r="R503" s="138"/>
      <c r="S503" s="138"/>
      <c r="T503" s="138"/>
      <c r="U503" s="138"/>
      <c r="V503" s="138"/>
      <c r="W503" s="138"/>
      <c r="X503" s="138"/>
      <c r="Y503" s="138"/>
      <c r="Z503" s="138"/>
    </row>
    <row r="504" spans="1:26" ht="12.75" customHeight="1" x14ac:dyDescent="0.2">
      <c r="A504" s="138"/>
      <c r="B504" s="138"/>
      <c r="C504" s="138"/>
      <c r="D504" s="138"/>
      <c r="E504" s="138"/>
      <c r="F504" s="138"/>
      <c r="G504" s="138"/>
      <c r="H504" s="138"/>
      <c r="I504" s="138"/>
      <c r="J504" s="138"/>
      <c r="K504" s="138"/>
      <c r="L504" s="138"/>
      <c r="M504" s="138"/>
      <c r="N504" s="138"/>
      <c r="O504" s="138"/>
      <c r="P504" s="138"/>
      <c r="Q504" s="138"/>
      <c r="R504" s="138"/>
      <c r="S504" s="138"/>
      <c r="T504" s="138"/>
      <c r="U504" s="138"/>
      <c r="V504" s="138"/>
      <c r="W504" s="138"/>
      <c r="X504" s="138"/>
      <c r="Y504" s="138"/>
      <c r="Z504" s="138"/>
    </row>
    <row r="505" spans="1:26" ht="12.75" customHeight="1" x14ac:dyDescent="0.2">
      <c r="A505" s="138"/>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row>
    <row r="506" spans="1:26" ht="12.75" customHeight="1" x14ac:dyDescent="0.2">
      <c r="A506" s="138"/>
      <c r="B506" s="138"/>
      <c r="C506" s="138"/>
      <c r="D506" s="138"/>
      <c r="E506" s="138"/>
      <c r="F506" s="138"/>
      <c r="G506" s="138"/>
      <c r="H506" s="138"/>
      <c r="I506" s="138"/>
      <c r="J506" s="138"/>
      <c r="K506" s="138"/>
      <c r="L506" s="138"/>
      <c r="M506" s="138"/>
      <c r="N506" s="138"/>
      <c r="O506" s="138"/>
      <c r="P506" s="138"/>
      <c r="Q506" s="138"/>
      <c r="R506" s="138"/>
      <c r="S506" s="138"/>
      <c r="T506" s="138"/>
      <c r="U506" s="138"/>
      <c r="V506" s="138"/>
      <c r="W506" s="138"/>
      <c r="X506" s="138"/>
      <c r="Y506" s="138"/>
      <c r="Z506" s="138"/>
    </row>
    <row r="507" spans="1:26" ht="12.75" customHeight="1" x14ac:dyDescent="0.2">
      <c r="A507" s="138"/>
      <c r="B507" s="138"/>
      <c r="C507" s="138"/>
      <c r="D507" s="138"/>
      <c r="E507" s="138"/>
      <c r="F507" s="138"/>
      <c r="G507" s="138"/>
      <c r="H507" s="138"/>
      <c r="I507" s="138"/>
      <c r="J507" s="138"/>
      <c r="K507" s="138"/>
      <c r="L507" s="138"/>
      <c r="M507" s="138"/>
      <c r="N507" s="138"/>
      <c r="O507" s="138"/>
      <c r="P507" s="138"/>
      <c r="Q507" s="138"/>
      <c r="R507" s="138"/>
      <c r="S507" s="138"/>
      <c r="T507" s="138"/>
      <c r="U507" s="138"/>
      <c r="V507" s="138"/>
      <c r="W507" s="138"/>
      <c r="X507" s="138"/>
      <c r="Y507" s="138"/>
      <c r="Z507" s="138"/>
    </row>
    <row r="508" spans="1:26" ht="12.75" customHeight="1" x14ac:dyDescent="0.2">
      <c r="A508" s="138"/>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row>
    <row r="509" spans="1:26" ht="12.75" customHeight="1" x14ac:dyDescent="0.2">
      <c r="A509" s="138"/>
      <c r="B509" s="138"/>
      <c r="C509" s="138"/>
      <c r="D509" s="138"/>
      <c r="E509" s="138"/>
      <c r="F509" s="138"/>
      <c r="G509" s="138"/>
      <c r="H509" s="138"/>
      <c r="I509" s="138"/>
      <c r="J509" s="138"/>
      <c r="K509" s="138"/>
      <c r="L509" s="138"/>
      <c r="M509" s="138"/>
      <c r="N509" s="138"/>
      <c r="O509" s="138"/>
      <c r="P509" s="138"/>
      <c r="Q509" s="138"/>
      <c r="R509" s="138"/>
      <c r="S509" s="138"/>
      <c r="T509" s="138"/>
      <c r="U509" s="138"/>
      <c r="V509" s="138"/>
      <c r="W509" s="138"/>
      <c r="X509" s="138"/>
      <c r="Y509" s="138"/>
      <c r="Z509" s="138"/>
    </row>
    <row r="510" spans="1:26" ht="12.75" customHeight="1" x14ac:dyDescent="0.2">
      <c r="A510" s="138"/>
      <c r="B510" s="138"/>
      <c r="C510" s="138"/>
      <c r="D510" s="138"/>
      <c r="E510" s="138"/>
      <c r="F510" s="138"/>
      <c r="G510" s="138"/>
      <c r="H510" s="138"/>
      <c r="I510" s="138"/>
      <c r="J510" s="138"/>
      <c r="K510" s="138"/>
      <c r="L510" s="138"/>
      <c r="M510" s="138"/>
      <c r="N510" s="138"/>
      <c r="O510" s="138"/>
      <c r="P510" s="138"/>
      <c r="Q510" s="138"/>
      <c r="R510" s="138"/>
      <c r="S510" s="138"/>
      <c r="T510" s="138"/>
      <c r="U510" s="138"/>
      <c r="V510" s="138"/>
      <c r="W510" s="138"/>
      <c r="X510" s="138"/>
      <c r="Y510" s="138"/>
      <c r="Z510" s="138"/>
    </row>
    <row r="511" spans="1:26" ht="12.75" customHeight="1" x14ac:dyDescent="0.2">
      <c r="A511" s="138"/>
      <c r="B511" s="138"/>
      <c r="C511" s="138"/>
      <c r="D511" s="138"/>
      <c r="E511" s="138"/>
      <c r="F511" s="138"/>
      <c r="G511" s="138"/>
      <c r="H511" s="138"/>
      <c r="I511" s="138"/>
      <c r="J511" s="138"/>
      <c r="K511" s="138"/>
      <c r="L511" s="138"/>
      <c r="M511" s="138"/>
      <c r="N511" s="138"/>
      <c r="O511" s="138"/>
      <c r="P511" s="138"/>
      <c r="Q511" s="138"/>
      <c r="R511" s="138"/>
      <c r="S511" s="138"/>
      <c r="T511" s="138"/>
      <c r="U511" s="138"/>
      <c r="V511" s="138"/>
      <c r="W511" s="138"/>
      <c r="X511" s="138"/>
      <c r="Y511" s="138"/>
      <c r="Z511" s="138"/>
    </row>
    <row r="512" spans="1:26" ht="12.75" customHeight="1" x14ac:dyDescent="0.2">
      <c r="A512" s="138"/>
      <c r="B512" s="138"/>
      <c r="C512" s="138"/>
      <c r="D512" s="138"/>
      <c r="E512" s="138"/>
      <c r="F512" s="138"/>
      <c r="G512" s="138"/>
      <c r="H512" s="138"/>
      <c r="I512" s="138"/>
      <c r="J512" s="138"/>
      <c r="K512" s="138"/>
      <c r="L512" s="138"/>
      <c r="M512" s="138"/>
      <c r="N512" s="138"/>
      <c r="O512" s="138"/>
      <c r="P512" s="138"/>
      <c r="Q512" s="138"/>
      <c r="R512" s="138"/>
      <c r="S512" s="138"/>
      <c r="T512" s="138"/>
      <c r="U512" s="138"/>
      <c r="V512" s="138"/>
      <c r="W512" s="138"/>
      <c r="X512" s="138"/>
      <c r="Y512" s="138"/>
      <c r="Z512" s="138"/>
    </row>
    <row r="513" spans="1:26" ht="12.75" customHeight="1" x14ac:dyDescent="0.2">
      <c r="A513" s="138"/>
      <c r="B513" s="138"/>
      <c r="C513" s="138"/>
      <c r="D513" s="138"/>
      <c r="E513" s="138"/>
      <c r="F513" s="138"/>
      <c r="G513" s="138"/>
      <c r="H513" s="138"/>
      <c r="I513" s="138"/>
      <c r="J513" s="138"/>
      <c r="K513" s="138"/>
      <c r="L513" s="138"/>
      <c r="M513" s="138"/>
      <c r="N513" s="138"/>
      <c r="O513" s="138"/>
      <c r="P513" s="138"/>
      <c r="Q513" s="138"/>
      <c r="R513" s="138"/>
      <c r="S513" s="138"/>
      <c r="T513" s="138"/>
      <c r="U513" s="138"/>
      <c r="V513" s="138"/>
      <c r="W513" s="138"/>
      <c r="X513" s="138"/>
      <c r="Y513" s="138"/>
      <c r="Z513" s="138"/>
    </row>
    <row r="514" spans="1:26" ht="12.75" customHeight="1" x14ac:dyDescent="0.2">
      <c r="A514" s="138"/>
      <c r="B514" s="138"/>
      <c r="C514" s="138"/>
      <c r="D514" s="138"/>
      <c r="E514" s="138"/>
      <c r="F514" s="138"/>
      <c r="G514" s="138"/>
      <c r="H514" s="138"/>
      <c r="I514" s="138"/>
      <c r="J514" s="138"/>
      <c r="K514" s="138"/>
      <c r="L514" s="138"/>
      <c r="M514" s="138"/>
      <c r="N514" s="138"/>
      <c r="O514" s="138"/>
      <c r="P514" s="138"/>
      <c r="Q514" s="138"/>
      <c r="R514" s="138"/>
      <c r="S514" s="138"/>
      <c r="T514" s="138"/>
      <c r="U514" s="138"/>
      <c r="V514" s="138"/>
      <c r="W514" s="138"/>
      <c r="X514" s="138"/>
      <c r="Y514" s="138"/>
      <c r="Z514" s="138"/>
    </row>
    <row r="515" spans="1:26" ht="12.75" customHeight="1" x14ac:dyDescent="0.2">
      <c r="A515" s="138"/>
      <c r="B515" s="138"/>
      <c r="C515" s="138"/>
      <c r="D515" s="138"/>
      <c r="E515" s="138"/>
      <c r="F515" s="138"/>
      <c r="G515" s="138"/>
      <c r="H515" s="138"/>
      <c r="I515" s="138"/>
      <c r="J515" s="138"/>
      <c r="K515" s="138"/>
      <c r="L515" s="138"/>
      <c r="M515" s="138"/>
      <c r="N515" s="138"/>
      <c r="O515" s="138"/>
      <c r="P515" s="138"/>
      <c r="Q515" s="138"/>
      <c r="R515" s="138"/>
      <c r="S515" s="138"/>
      <c r="T515" s="138"/>
      <c r="U515" s="138"/>
      <c r="V515" s="138"/>
      <c r="W515" s="138"/>
      <c r="X515" s="138"/>
      <c r="Y515" s="138"/>
      <c r="Z515" s="138"/>
    </row>
    <row r="516" spans="1:26" ht="12.75" customHeight="1" x14ac:dyDescent="0.2">
      <c r="A516" s="138"/>
      <c r="B516" s="138"/>
      <c r="C516" s="138"/>
      <c r="D516" s="138"/>
      <c r="E516" s="138"/>
      <c r="F516" s="138"/>
      <c r="G516" s="138"/>
      <c r="H516" s="138"/>
      <c r="I516" s="138"/>
      <c r="J516" s="138"/>
      <c r="K516" s="138"/>
      <c r="L516" s="138"/>
      <c r="M516" s="138"/>
      <c r="N516" s="138"/>
      <c r="O516" s="138"/>
      <c r="P516" s="138"/>
      <c r="Q516" s="138"/>
      <c r="R516" s="138"/>
      <c r="S516" s="138"/>
      <c r="T516" s="138"/>
      <c r="U516" s="138"/>
      <c r="V516" s="138"/>
      <c r="W516" s="138"/>
      <c r="X516" s="138"/>
      <c r="Y516" s="138"/>
      <c r="Z516" s="138"/>
    </row>
    <row r="517" spans="1:26" ht="12.75" customHeight="1" x14ac:dyDescent="0.2">
      <c r="A517" s="138"/>
      <c r="B517" s="138"/>
      <c r="C517" s="138"/>
      <c r="D517" s="138"/>
      <c r="E517" s="138"/>
      <c r="F517" s="138"/>
      <c r="G517" s="138"/>
      <c r="H517" s="138"/>
      <c r="I517" s="138"/>
      <c r="J517" s="138"/>
      <c r="K517" s="138"/>
      <c r="L517" s="138"/>
      <c r="M517" s="138"/>
      <c r="N517" s="138"/>
      <c r="O517" s="138"/>
      <c r="P517" s="138"/>
      <c r="Q517" s="138"/>
      <c r="R517" s="138"/>
      <c r="S517" s="138"/>
      <c r="T517" s="138"/>
      <c r="U517" s="138"/>
      <c r="V517" s="138"/>
      <c r="W517" s="138"/>
      <c r="X517" s="138"/>
      <c r="Y517" s="138"/>
      <c r="Z517" s="138"/>
    </row>
    <row r="518" spans="1:26" ht="12.75" customHeight="1" x14ac:dyDescent="0.2">
      <c r="A518" s="138"/>
      <c r="B518" s="138"/>
      <c r="C518" s="138"/>
      <c r="D518" s="138"/>
      <c r="E518" s="138"/>
      <c r="F518" s="138"/>
      <c r="G518" s="138"/>
      <c r="H518" s="138"/>
      <c r="I518" s="138"/>
      <c r="J518" s="138"/>
      <c r="K518" s="138"/>
      <c r="L518" s="138"/>
      <c r="M518" s="138"/>
      <c r="N518" s="138"/>
      <c r="O518" s="138"/>
      <c r="P518" s="138"/>
      <c r="Q518" s="138"/>
      <c r="R518" s="138"/>
      <c r="S518" s="138"/>
      <c r="T518" s="138"/>
      <c r="U518" s="138"/>
      <c r="V518" s="138"/>
      <c r="W518" s="138"/>
      <c r="X518" s="138"/>
      <c r="Y518" s="138"/>
      <c r="Z518" s="138"/>
    </row>
    <row r="519" spans="1:26" ht="12.75" customHeight="1" x14ac:dyDescent="0.2">
      <c r="A519" s="138"/>
      <c r="B519" s="138"/>
      <c r="C519" s="138"/>
      <c r="D519" s="138"/>
      <c r="E519" s="138"/>
      <c r="F519" s="138"/>
      <c r="G519" s="138"/>
      <c r="H519" s="138"/>
      <c r="I519" s="138"/>
      <c r="J519" s="138"/>
      <c r="K519" s="138"/>
      <c r="L519" s="138"/>
      <c r="M519" s="138"/>
      <c r="N519" s="138"/>
      <c r="O519" s="138"/>
      <c r="P519" s="138"/>
      <c r="Q519" s="138"/>
      <c r="R519" s="138"/>
      <c r="S519" s="138"/>
      <c r="T519" s="138"/>
      <c r="U519" s="138"/>
      <c r="V519" s="138"/>
      <c r="W519" s="138"/>
      <c r="X519" s="138"/>
      <c r="Y519" s="138"/>
      <c r="Z519" s="138"/>
    </row>
    <row r="520" spans="1:26" ht="12.75" customHeight="1" x14ac:dyDescent="0.2">
      <c r="A520" s="138"/>
      <c r="B520" s="138"/>
      <c r="C520" s="138"/>
      <c r="D520" s="138"/>
      <c r="E520" s="138"/>
      <c r="F520" s="138"/>
      <c r="G520" s="138"/>
      <c r="H520" s="138"/>
      <c r="I520" s="138"/>
      <c r="J520" s="138"/>
      <c r="K520" s="138"/>
      <c r="L520" s="138"/>
      <c r="M520" s="138"/>
      <c r="N520" s="138"/>
      <c r="O520" s="138"/>
      <c r="P520" s="138"/>
      <c r="Q520" s="138"/>
      <c r="R520" s="138"/>
      <c r="S520" s="138"/>
      <c r="T520" s="138"/>
      <c r="U520" s="138"/>
      <c r="V520" s="138"/>
      <c r="W520" s="138"/>
      <c r="X520" s="138"/>
      <c r="Y520" s="138"/>
      <c r="Z520" s="138"/>
    </row>
    <row r="521" spans="1:26" ht="12.75" customHeight="1" x14ac:dyDescent="0.2">
      <c r="A521" s="138"/>
      <c r="B521" s="138"/>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row>
    <row r="522" spans="1:26" ht="12.75" customHeight="1" x14ac:dyDescent="0.2">
      <c r="A522" s="138"/>
      <c r="B522" s="138"/>
      <c r="C522" s="138"/>
      <c r="D522" s="138"/>
      <c r="E522" s="138"/>
      <c r="F522" s="138"/>
      <c r="G522" s="138"/>
      <c r="H522" s="138"/>
      <c r="I522" s="138"/>
      <c r="J522" s="138"/>
      <c r="K522" s="138"/>
      <c r="L522" s="138"/>
      <c r="M522" s="138"/>
      <c r="N522" s="138"/>
      <c r="O522" s="138"/>
      <c r="P522" s="138"/>
      <c r="Q522" s="138"/>
      <c r="R522" s="138"/>
      <c r="S522" s="138"/>
      <c r="T522" s="138"/>
      <c r="U522" s="138"/>
      <c r="V522" s="138"/>
      <c r="W522" s="138"/>
      <c r="X522" s="138"/>
      <c r="Y522" s="138"/>
      <c r="Z522" s="138"/>
    </row>
    <row r="523" spans="1:26" ht="12.75" customHeight="1" x14ac:dyDescent="0.2">
      <c r="A523" s="138"/>
      <c r="B523" s="138"/>
      <c r="C523" s="138"/>
      <c r="D523" s="138"/>
      <c r="E523" s="138"/>
      <c r="F523" s="138"/>
      <c r="G523" s="138"/>
      <c r="H523" s="138"/>
      <c r="I523" s="138"/>
      <c r="J523" s="138"/>
      <c r="K523" s="138"/>
      <c r="L523" s="138"/>
      <c r="M523" s="138"/>
      <c r="N523" s="138"/>
      <c r="O523" s="138"/>
      <c r="P523" s="138"/>
      <c r="Q523" s="138"/>
      <c r="R523" s="138"/>
      <c r="S523" s="138"/>
      <c r="T523" s="138"/>
      <c r="U523" s="138"/>
      <c r="V523" s="138"/>
      <c r="W523" s="138"/>
      <c r="X523" s="138"/>
      <c r="Y523" s="138"/>
      <c r="Z523" s="138"/>
    </row>
    <row r="524" spans="1:26" ht="12.75" customHeight="1" x14ac:dyDescent="0.2">
      <c r="A524" s="138"/>
      <c r="B524" s="138"/>
      <c r="C524" s="138"/>
      <c r="D524" s="138"/>
      <c r="E524" s="138"/>
      <c r="F524" s="138"/>
      <c r="G524" s="138"/>
      <c r="H524" s="138"/>
      <c r="I524" s="138"/>
      <c r="J524" s="138"/>
      <c r="K524" s="138"/>
      <c r="L524" s="138"/>
      <c r="M524" s="138"/>
      <c r="N524" s="138"/>
      <c r="O524" s="138"/>
      <c r="P524" s="138"/>
      <c r="Q524" s="138"/>
      <c r="R524" s="138"/>
      <c r="S524" s="138"/>
      <c r="T524" s="138"/>
      <c r="U524" s="138"/>
      <c r="V524" s="138"/>
      <c r="W524" s="138"/>
      <c r="X524" s="138"/>
      <c r="Y524" s="138"/>
      <c r="Z524" s="138"/>
    </row>
    <row r="525" spans="1:26" ht="12.75" customHeight="1" x14ac:dyDescent="0.2">
      <c r="A525" s="138"/>
      <c r="B525" s="138"/>
      <c r="C525" s="138"/>
      <c r="D525" s="138"/>
      <c r="E525" s="138"/>
      <c r="F525" s="138"/>
      <c r="G525" s="138"/>
      <c r="H525" s="138"/>
      <c r="I525" s="138"/>
      <c r="J525" s="138"/>
      <c r="K525" s="138"/>
      <c r="L525" s="138"/>
      <c r="M525" s="138"/>
      <c r="N525" s="138"/>
      <c r="O525" s="138"/>
      <c r="P525" s="138"/>
      <c r="Q525" s="138"/>
      <c r="R525" s="138"/>
      <c r="S525" s="138"/>
      <c r="T525" s="138"/>
      <c r="U525" s="138"/>
      <c r="V525" s="138"/>
      <c r="W525" s="138"/>
      <c r="X525" s="138"/>
      <c r="Y525" s="138"/>
      <c r="Z525" s="138"/>
    </row>
    <row r="526" spans="1:26" ht="12.75" customHeight="1" x14ac:dyDescent="0.2">
      <c r="A526" s="138"/>
      <c r="B526" s="138"/>
      <c r="C526" s="138"/>
      <c r="D526" s="138"/>
      <c r="E526" s="138"/>
      <c r="F526" s="138"/>
      <c r="G526" s="138"/>
      <c r="H526" s="138"/>
      <c r="I526" s="138"/>
      <c r="J526" s="138"/>
      <c r="K526" s="138"/>
      <c r="L526" s="138"/>
      <c r="M526" s="138"/>
      <c r="N526" s="138"/>
      <c r="O526" s="138"/>
      <c r="P526" s="138"/>
      <c r="Q526" s="138"/>
      <c r="R526" s="138"/>
      <c r="S526" s="138"/>
      <c r="T526" s="138"/>
      <c r="U526" s="138"/>
      <c r="V526" s="138"/>
      <c r="W526" s="138"/>
      <c r="X526" s="138"/>
      <c r="Y526" s="138"/>
      <c r="Z526" s="138"/>
    </row>
    <row r="527" spans="1:26" ht="12.75" customHeight="1" x14ac:dyDescent="0.2">
      <c r="A527" s="138"/>
      <c r="B527" s="138"/>
      <c r="C527" s="138"/>
      <c r="D527" s="138"/>
      <c r="E527" s="138"/>
      <c r="F527" s="138"/>
      <c r="G527" s="138"/>
      <c r="H527" s="138"/>
      <c r="I527" s="138"/>
      <c r="J527" s="138"/>
      <c r="K527" s="138"/>
      <c r="L527" s="138"/>
      <c r="M527" s="138"/>
      <c r="N527" s="138"/>
      <c r="O527" s="138"/>
      <c r="P527" s="138"/>
      <c r="Q527" s="138"/>
      <c r="R527" s="138"/>
      <c r="S527" s="138"/>
      <c r="T527" s="138"/>
      <c r="U527" s="138"/>
      <c r="V527" s="138"/>
      <c r="W527" s="138"/>
      <c r="X527" s="138"/>
      <c r="Y527" s="138"/>
      <c r="Z527" s="138"/>
    </row>
    <row r="528" spans="1:26" ht="12.75" customHeight="1" x14ac:dyDescent="0.2">
      <c r="A528" s="138"/>
      <c r="B528" s="138"/>
      <c r="C528" s="138"/>
      <c r="D528" s="138"/>
      <c r="E528" s="138"/>
      <c r="F528" s="138"/>
      <c r="G528" s="138"/>
      <c r="H528" s="138"/>
      <c r="I528" s="138"/>
      <c r="J528" s="138"/>
      <c r="K528" s="138"/>
      <c r="L528" s="138"/>
      <c r="M528" s="138"/>
      <c r="N528" s="138"/>
      <c r="O528" s="138"/>
      <c r="P528" s="138"/>
      <c r="Q528" s="138"/>
      <c r="R528" s="138"/>
      <c r="S528" s="138"/>
      <c r="T528" s="138"/>
      <c r="U528" s="138"/>
      <c r="V528" s="138"/>
      <c r="W528" s="138"/>
      <c r="X528" s="138"/>
      <c r="Y528" s="138"/>
      <c r="Z528" s="138"/>
    </row>
    <row r="529" spans="1:26" ht="12.75" customHeight="1" x14ac:dyDescent="0.2">
      <c r="A529" s="138"/>
      <c r="B529" s="138"/>
      <c r="C529" s="138"/>
      <c r="D529" s="138"/>
      <c r="E529" s="138"/>
      <c r="F529" s="138"/>
      <c r="G529" s="138"/>
      <c r="H529" s="138"/>
      <c r="I529" s="138"/>
      <c r="J529" s="138"/>
      <c r="K529" s="138"/>
      <c r="L529" s="138"/>
      <c r="M529" s="138"/>
      <c r="N529" s="138"/>
      <c r="O529" s="138"/>
      <c r="P529" s="138"/>
      <c r="Q529" s="138"/>
      <c r="R529" s="138"/>
      <c r="S529" s="138"/>
      <c r="T529" s="138"/>
      <c r="U529" s="138"/>
      <c r="V529" s="138"/>
      <c r="W529" s="138"/>
      <c r="X529" s="138"/>
      <c r="Y529" s="138"/>
      <c r="Z529" s="138"/>
    </row>
    <row r="530" spans="1:26" ht="12.75" customHeight="1" x14ac:dyDescent="0.2">
      <c r="A530" s="138"/>
      <c r="B530" s="138"/>
      <c r="C530" s="138"/>
      <c r="D530" s="138"/>
      <c r="E530" s="138"/>
      <c r="F530" s="138"/>
      <c r="G530" s="138"/>
      <c r="H530" s="138"/>
      <c r="I530" s="138"/>
      <c r="J530" s="138"/>
      <c r="K530" s="138"/>
      <c r="L530" s="138"/>
      <c r="M530" s="138"/>
      <c r="N530" s="138"/>
      <c r="O530" s="138"/>
      <c r="P530" s="138"/>
      <c r="Q530" s="138"/>
      <c r="R530" s="138"/>
      <c r="S530" s="138"/>
      <c r="T530" s="138"/>
      <c r="U530" s="138"/>
      <c r="V530" s="138"/>
      <c r="W530" s="138"/>
      <c r="X530" s="138"/>
      <c r="Y530" s="138"/>
      <c r="Z530" s="138"/>
    </row>
    <row r="531" spans="1:26" ht="12.75" customHeight="1" x14ac:dyDescent="0.2">
      <c r="A531" s="138"/>
      <c r="B531" s="138"/>
      <c r="C531" s="138"/>
      <c r="D531" s="138"/>
      <c r="E531" s="138"/>
      <c r="F531" s="138"/>
      <c r="G531" s="138"/>
      <c r="H531" s="138"/>
      <c r="I531" s="138"/>
      <c r="J531" s="138"/>
      <c r="K531" s="138"/>
      <c r="L531" s="138"/>
      <c r="M531" s="138"/>
      <c r="N531" s="138"/>
      <c r="O531" s="138"/>
      <c r="P531" s="138"/>
      <c r="Q531" s="138"/>
      <c r="R531" s="138"/>
      <c r="S531" s="138"/>
      <c r="T531" s="138"/>
      <c r="U531" s="138"/>
      <c r="V531" s="138"/>
      <c r="W531" s="138"/>
      <c r="X531" s="138"/>
      <c r="Y531" s="138"/>
      <c r="Z531" s="138"/>
    </row>
    <row r="532" spans="1:26" ht="12.75" customHeight="1" x14ac:dyDescent="0.2">
      <c r="A532" s="138"/>
      <c r="B532" s="138"/>
      <c r="C532" s="138"/>
      <c r="D532" s="138"/>
      <c r="E532" s="138"/>
      <c r="F532" s="138"/>
      <c r="G532" s="138"/>
      <c r="H532" s="138"/>
      <c r="I532" s="138"/>
      <c r="J532" s="138"/>
      <c r="K532" s="138"/>
      <c r="L532" s="138"/>
      <c r="M532" s="138"/>
      <c r="N532" s="138"/>
      <c r="O532" s="138"/>
      <c r="P532" s="138"/>
      <c r="Q532" s="138"/>
      <c r="R532" s="138"/>
      <c r="S532" s="138"/>
      <c r="T532" s="138"/>
      <c r="U532" s="138"/>
      <c r="V532" s="138"/>
      <c r="W532" s="138"/>
      <c r="X532" s="138"/>
      <c r="Y532" s="138"/>
      <c r="Z532" s="138"/>
    </row>
    <row r="533" spans="1:26" ht="12.75" customHeight="1" x14ac:dyDescent="0.2">
      <c r="A533" s="138"/>
      <c r="B533" s="138"/>
      <c r="C533" s="138"/>
      <c r="D533" s="138"/>
      <c r="E533" s="138"/>
      <c r="F533" s="138"/>
      <c r="G533" s="138"/>
      <c r="H533" s="138"/>
      <c r="I533" s="138"/>
      <c r="J533" s="138"/>
      <c r="K533" s="138"/>
      <c r="L533" s="138"/>
      <c r="M533" s="138"/>
      <c r="N533" s="138"/>
      <c r="O533" s="138"/>
      <c r="P533" s="138"/>
      <c r="Q533" s="138"/>
      <c r="R533" s="138"/>
      <c r="S533" s="138"/>
      <c r="T533" s="138"/>
      <c r="U533" s="138"/>
      <c r="V533" s="138"/>
      <c r="W533" s="138"/>
      <c r="X533" s="138"/>
      <c r="Y533" s="138"/>
      <c r="Z533" s="138"/>
    </row>
    <row r="534" spans="1:26" ht="12.75" customHeight="1" x14ac:dyDescent="0.2">
      <c r="A534" s="138"/>
      <c r="B534" s="138"/>
      <c r="C534" s="138"/>
      <c r="D534" s="138"/>
      <c r="E534" s="138"/>
      <c r="F534" s="138"/>
      <c r="G534" s="138"/>
      <c r="H534" s="138"/>
      <c r="I534" s="138"/>
      <c r="J534" s="138"/>
      <c r="K534" s="138"/>
      <c r="L534" s="138"/>
      <c r="M534" s="138"/>
      <c r="N534" s="138"/>
      <c r="O534" s="138"/>
      <c r="P534" s="138"/>
      <c r="Q534" s="138"/>
      <c r="R534" s="138"/>
      <c r="S534" s="138"/>
      <c r="T534" s="138"/>
      <c r="U534" s="138"/>
      <c r="V534" s="138"/>
      <c r="W534" s="138"/>
      <c r="X534" s="138"/>
      <c r="Y534" s="138"/>
      <c r="Z534" s="138"/>
    </row>
    <row r="535" spans="1:26" ht="12.75" customHeight="1" x14ac:dyDescent="0.2">
      <c r="A535" s="138"/>
      <c r="B535" s="138"/>
      <c r="C535" s="138"/>
      <c r="D535" s="138"/>
      <c r="E535" s="138"/>
      <c r="F535" s="138"/>
      <c r="G535" s="138"/>
      <c r="H535" s="138"/>
      <c r="I535" s="138"/>
      <c r="J535" s="138"/>
      <c r="K535" s="138"/>
      <c r="L535" s="138"/>
      <c r="M535" s="138"/>
      <c r="N535" s="138"/>
      <c r="O535" s="138"/>
      <c r="P535" s="138"/>
      <c r="Q535" s="138"/>
      <c r="R535" s="138"/>
      <c r="S535" s="138"/>
      <c r="T535" s="138"/>
      <c r="U535" s="138"/>
      <c r="V535" s="138"/>
      <c r="W535" s="138"/>
      <c r="X535" s="138"/>
      <c r="Y535" s="138"/>
      <c r="Z535" s="138"/>
    </row>
    <row r="536" spans="1:26" ht="12.75" customHeight="1" x14ac:dyDescent="0.2">
      <c r="A536" s="138"/>
      <c r="B536" s="138"/>
      <c r="C536" s="138"/>
      <c r="D536" s="138"/>
      <c r="E536" s="138"/>
      <c r="F536" s="138"/>
      <c r="G536" s="138"/>
      <c r="H536" s="138"/>
      <c r="I536" s="138"/>
      <c r="J536" s="138"/>
      <c r="K536" s="138"/>
      <c r="L536" s="138"/>
      <c r="M536" s="138"/>
      <c r="N536" s="138"/>
      <c r="O536" s="138"/>
      <c r="P536" s="138"/>
      <c r="Q536" s="138"/>
      <c r="R536" s="138"/>
      <c r="S536" s="138"/>
      <c r="T536" s="138"/>
      <c r="U536" s="138"/>
      <c r="V536" s="138"/>
      <c r="W536" s="138"/>
      <c r="X536" s="138"/>
      <c r="Y536" s="138"/>
      <c r="Z536" s="138"/>
    </row>
    <row r="537" spans="1:26" ht="12.75" customHeight="1" x14ac:dyDescent="0.2">
      <c r="A537" s="138"/>
      <c r="B537" s="138"/>
      <c r="C537" s="138"/>
      <c r="D537" s="138"/>
      <c r="E537" s="138"/>
      <c r="F537" s="138"/>
      <c r="G537" s="138"/>
      <c r="H537" s="138"/>
      <c r="I537" s="138"/>
      <c r="J537" s="138"/>
      <c r="K537" s="138"/>
      <c r="L537" s="138"/>
      <c r="M537" s="138"/>
      <c r="N537" s="138"/>
      <c r="O537" s="138"/>
      <c r="P537" s="138"/>
      <c r="Q537" s="138"/>
      <c r="R537" s="138"/>
      <c r="S537" s="138"/>
      <c r="T537" s="138"/>
      <c r="U537" s="138"/>
      <c r="V537" s="138"/>
      <c r="W537" s="138"/>
      <c r="X537" s="138"/>
      <c r="Y537" s="138"/>
      <c r="Z537" s="138"/>
    </row>
    <row r="538" spans="1:26" ht="12.75" customHeight="1" x14ac:dyDescent="0.2">
      <c r="A538" s="138"/>
      <c r="B538" s="138"/>
      <c r="C538" s="138"/>
      <c r="D538" s="138"/>
      <c r="E538" s="138"/>
      <c r="F538" s="138"/>
      <c r="G538" s="138"/>
      <c r="H538" s="138"/>
      <c r="I538" s="138"/>
      <c r="J538" s="138"/>
      <c r="K538" s="138"/>
      <c r="L538" s="138"/>
      <c r="M538" s="138"/>
      <c r="N538" s="138"/>
      <c r="O538" s="138"/>
      <c r="P538" s="138"/>
      <c r="Q538" s="138"/>
      <c r="R538" s="138"/>
      <c r="S538" s="138"/>
      <c r="T538" s="138"/>
      <c r="U538" s="138"/>
      <c r="V538" s="138"/>
      <c r="W538" s="138"/>
      <c r="X538" s="138"/>
      <c r="Y538" s="138"/>
      <c r="Z538" s="138"/>
    </row>
    <row r="539" spans="1:26" ht="12.75" customHeight="1" x14ac:dyDescent="0.2">
      <c r="A539" s="138"/>
      <c r="B539" s="138"/>
      <c r="C539" s="138"/>
      <c r="D539" s="138"/>
      <c r="E539" s="138"/>
      <c r="F539" s="138"/>
      <c r="G539" s="138"/>
      <c r="H539" s="138"/>
      <c r="I539" s="138"/>
      <c r="J539" s="138"/>
      <c r="K539" s="138"/>
      <c r="L539" s="138"/>
      <c r="M539" s="138"/>
      <c r="N539" s="138"/>
      <c r="O539" s="138"/>
      <c r="P539" s="138"/>
      <c r="Q539" s="138"/>
      <c r="R539" s="138"/>
      <c r="S539" s="138"/>
      <c r="T539" s="138"/>
      <c r="U539" s="138"/>
      <c r="V539" s="138"/>
      <c r="W539" s="138"/>
      <c r="X539" s="138"/>
      <c r="Y539" s="138"/>
      <c r="Z539" s="138"/>
    </row>
    <row r="540" spans="1:26" ht="12.75" customHeight="1" x14ac:dyDescent="0.2">
      <c r="A540" s="138"/>
      <c r="B540" s="138"/>
      <c r="C540" s="138"/>
      <c r="D540" s="138"/>
      <c r="E540" s="138"/>
      <c r="F540" s="138"/>
      <c r="G540" s="138"/>
      <c r="H540" s="138"/>
      <c r="I540" s="138"/>
      <c r="J540" s="138"/>
      <c r="K540" s="138"/>
      <c r="L540" s="138"/>
      <c r="M540" s="138"/>
      <c r="N540" s="138"/>
      <c r="O540" s="138"/>
      <c r="P540" s="138"/>
      <c r="Q540" s="138"/>
      <c r="R540" s="138"/>
      <c r="S540" s="138"/>
      <c r="T540" s="138"/>
      <c r="U540" s="138"/>
      <c r="V540" s="138"/>
      <c r="W540" s="138"/>
      <c r="X540" s="138"/>
      <c r="Y540" s="138"/>
      <c r="Z540" s="138"/>
    </row>
    <row r="541" spans="1:26" ht="12.75" customHeight="1" x14ac:dyDescent="0.2">
      <c r="A541" s="138"/>
      <c r="B541" s="138"/>
      <c r="C541" s="138"/>
      <c r="D541" s="138"/>
      <c r="E541" s="138"/>
      <c r="F541" s="138"/>
      <c r="G541" s="138"/>
      <c r="H541" s="138"/>
      <c r="I541" s="138"/>
      <c r="J541" s="138"/>
      <c r="K541" s="138"/>
      <c r="L541" s="138"/>
      <c r="M541" s="138"/>
      <c r="N541" s="138"/>
      <c r="O541" s="138"/>
      <c r="P541" s="138"/>
      <c r="Q541" s="138"/>
      <c r="R541" s="138"/>
      <c r="S541" s="138"/>
      <c r="T541" s="138"/>
      <c r="U541" s="138"/>
      <c r="V541" s="138"/>
      <c r="W541" s="138"/>
      <c r="X541" s="138"/>
      <c r="Y541" s="138"/>
      <c r="Z541" s="138"/>
    </row>
    <row r="542" spans="1:26" ht="12.75" customHeight="1" x14ac:dyDescent="0.2">
      <c r="A542" s="138"/>
      <c r="B542" s="138"/>
      <c r="C542" s="138"/>
      <c r="D542" s="138"/>
      <c r="E542" s="138"/>
      <c r="F542" s="138"/>
      <c r="G542" s="138"/>
      <c r="H542" s="138"/>
      <c r="I542" s="138"/>
      <c r="J542" s="138"/>
      <c r="K542" s="138"/>
      <c r="L542" s="138"/>
      <c r="M542" s="138"/>
      <c r="N542" s="138"/>
      <c r="O542" s="138"/>
      <c r="P542" s="138"/>
      <c r="Q542" s="138"/>
      <c r="R542" s="138"/>
      <c r="S542" s="138"/>
      <c r="T542" s="138"/>
      <c r="U542" s="138"/>
      <c r="V542" s="138"/>
      <c r="W542" s="138"/>
      <c r="X542" s="138"/>
      <c r="Y542" s="138"/>
      <c r="Z542" s="138"/>
    </row>
    <row r="543" spans="1:26" ht="12.75" customHeight="1" x14ac:dyDescent="0.2">
      <c r="A543" s="138"/>
      <c r="B543" s="138"/>
      <c r="C543" s="138"/>
      <c r="D543" s="138"/>
      <c r="E543" s="138"/>
      <c r="F543" s="138"/>
      <c r="G543" s="138"/>
      <c r="H543" s="138"/>
      <c r="I543" s="138"/>
      <c r="J543" s="138"/>
      <c r="K543" s="138"/>
      <c r="L543" s="138"/>
      <c r="M543" s="138"/>
      <c r="N543" s="138"/>
      <c r="O543" s="138"/>
      <c r="P543" s="138"/>
      <c r="Q543" s="138"/>
      <c r="R543" s="138"/>
      <c r="S543" s="138"/>
      <c r="T543" s="138"/>
      <c r="U543" s="138"/>
      <c r="V543" s="138"/>
      <c r="W543" s="138"/>
      <c r="X543" s="138"/>
      <c r="Y543" s="138"/>
      <c r="Z543" s="138"/>
    </row>
    <row r="544" spans="1:26" ht="12.75" customHeight="1" x14ac:dyDescent="0.2">
      <c r="A544" s="138"/>
      <c r="B544" s="138"/>
      <c r="C544" s="138"/>
      <c r="D544" s="138"/>
      <c r="E544" s="138"/>
      <c r="F544" s="138"/>
      <c r="G544" s="138"/>
      <c r="H544" s="138"/>
      <c r="I544" s="138"/>
      <c r="J544" s="138"/>
      <c r="K544" s="138"/>
      <c r="L544" s="138"/>
      <c r="M544" s="138"/>
      <c r="N544" s="138"/>
      <c r="O544" s="138"/>
      <c r="P544" s="138"/>
      <c r="Q544" s="138"/>
      <c r="R544" s="138"/>
      <c r="S544" s="138"/>
      <c r="T544" s="138"/>
      <c r="U544" s="138"/>
      <c r="V544" s="138"/>
      <c r="W544" s="138"/>
      <c r="X544" s="138"/>
      <c r="Y544" s="138"/>
      <c r="Z544" s="138"/>
    </row>
    <row r="545" spans="1:26" ht="12.75" customHeight="1" x14ac:dyDescent="0.2">
      <c r="A545" s="138"/>
      <c r="B545" s="138"/>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c r="Z545" s="138"/>
    </row>
    <row r="546" spans="1:26" ht="12.75" customHeight="1" x14ac:dyDescent="0.2">
      <c r="A546" s="138"/>
      <c r="B546" s="138"/>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c r="Z546" s="138"/>
    </row>
    <row r="547" spans="1:26" ht="12.75" customHeight="1" x14ac:dyDescent="0.2">
      <c r="A547" s="138"/>
      <c r="B547" s="138"/>
      <c r="C547" s="138"/>
      <c r="D547" s="138"/>
      <c r="E547" s="138"/>
      <c r="F547" s="138"/>
      <c r="G547" s="138"/>
      <c r="H547" s="138"/>
      <c r="I547" s="138"/>
      <c r="J547" s="138"/>
      <c r="K547" s="138"/>
      <c r="L547" s="138"/>
      <c r="M547" s="138"/>
      <c r="N547" s="138"/>
      <c r="O547" s="138"/>
      <c r="P547" s="138"/>
      <c r="Q547" s="138"/>
      <c r="R547" s="138"/>
      <c r="S547" s="138"/>
      <c r="T547" s="138"/>
      <c r="U547" s="138"/>
      <c r="V547" s="138"/>
      <c r="W547" s="138"/>
      <c r="X547" s="138"/>
      <c r="Y547" s="138"/>
      <c r="Z547" s="138"/>
    </row>
    <row r="548" spans="1:26" ht="12.75" customHeight="1" x14ac:dyDescent="0.2">
      <c r="A548" s="138"/>
      <c r="B548" s="138"/>
      <c r="C548" s="138"/>
      <c r="D548" s="138"/>
      <c r="E548" s="138"/>
      <c r="F548" s="138"/>
      <c r="G548" s="138"/>
      <c r="H548" s="138"/>
      <c r="I548" s="138"/>
      <c r="J548" s="138"/>
      <c r="K548" s="138"/>
      <c r="L548" s="138"/>
      <c r="M548" s="138"/>
      <c r="N548" s="138"/>
      <c r="O548" s="138"/>
      <c r="P548" s="138"/>
      <c r="Q548" s="138"/>
      <c r="R548" s="138"/>
      <c r="S548" s="138"/>
      <c r="T548" s="138"/>
      <c r="U548" s="138"/>
      <c r="V548" s="138"/>
      <c r="W548" s="138"/>
      <c r="X548" s="138"/>
      <c r="Y548" s="138"/>
      <c r="Z548" s="138"/>
    </row>
    <row r="549" spans="1:26" ht="12.75" customHeight="1" x14ac:dyDescent="0.2">
      <c r="A549" s="138"/>
      <c r="B549" s="138"/>
      <c r="C549" s="138"/>
      <c r="D549" s="138"/>
      <c r="E549" s="138"/>
      <c r="F549" s="138"/>
      <c r="G549" s="138"/>
      <c r="H549" s="138"/>
      <c r="I549" s="138"/>
      <c r="J549" s="138"/>
      <c r="K549" s="138"/>
      <c r="L549" s="138"/>
      <c r="M549" s="138"/>
      <c r="N549" s="138"/>
      <c r="O549" s="138"/>
      <c r="P549" s="138"/>
      <c r="Q549" s="138"/>
      <c r="R549" s="138"/>
      <c r="S549" s="138"/>
      <c r="T549" s="138"/>
      <c r="U549" s="138"/>
      <c r="V549" s="138"/>
      <c r="W549" s="138"/>
      <c r="X549" s="138"/>
      <c r="Y549" s="138"/>
      <c r="Z549" s="138"/>
    </row>
    <row r="550" spans="1:26" ht="12.75" customHeight="1" x14ac:dyDescent="0.2">
      <c r="A550" s="138"/>
      <c r="B550" s="138"/>
      <c r="C550" s="138"/>
      <c r="D550" s="138"/>
      <c r="E550" s="138"/>
      <c r="F550" s="138"/>
      <c r="G550" s="138"/>
      <c r="H550" s="138"/>
      <c r="I550" s="138"/>
      <c r="J550" s="138"/>
      <c r="K550" s="138"/>
      <c r="L550" s="138"/>
      <c r="M550" s="138"/>
      <c r="N550" s="138"/>
      <c r="O550" s="138"/>
      <c r="P550" s="138"/>
      <c r="Q550" s="138"/>
      <c r="R550" s="138"/>
      <c r="S550" s="138"/>
      <c r="T550" s="138"/>
      <c r="U550" s="138"/>
      <c r="V550" s="138"/>
      <c r="W550" s="138"/>
      <c r="X550" s="138"/>
      <c r="Y550" s="138"/>
      <c r="Z550" s="138"/>
    </row>
    <row r="551" spans="1:26" ht="12.75" customHeight="1" x14ac:dyDescent="0.2">
      <c r="A551" s="138"/>
      <c r="B551" s="138"/>
      <c r="C551" s="138"/>
      <c r="D551" s="138"/>
      <c r="E551" s="138"/>
      <c r="F551" s="138"/>
      <c r="G551" s="138"/>
      <c r="H551" s="138"/>
      <c r="I551" s="138"/>
      <c r="J551" s="138"/>
      <c r="K551" s="138"/>
      <c r="L551" s="138"/>
      <c r="M551" s="138"/>
      <c r="N551" s="138"/>
      <c r="O551" s="138"/>
      <c r="P551" s="138"/>
      <c r="Q551" s="138"/>
      <c r="R551" s="138"/>
      <c r="S551" s="138"/>
      <c r="T551" s="138"/>
      <c r="U551" s="138"/>
      <c r="V551" s="138"/>
      <c r="W551" s="138"/>
      <c r="X551" s="138"/>
      <c r="Y551" s="138"/>
      <c r="Z551" s="138"/>
    </row>
    <row r="552" spans="1:26" ht="12.75" customHeight="1" x14ac:dyDescent="0.2">
      <c r="A552" s="138"/>
      <c r="B552" s="138"/>
      <c r="C552" s="138"/>
      <c r="D552" s="138"/>
      <c r="E552" s="138"/>
      <c r="F552" s="138"/>
      <c r="G552" s="138"/>
      <c r="H552" s="138"/>
      <c r="I552" s="138"/>
      <c r="J552" s="138"/>
      <c r="K552" s="138"/>
      <c r="L552" s="138"/>
      <c r="M552" s="138"/>
      <c r="N552" s="138"/>
      <c r="O552" s="138"/>
      <c r="P552" s="138"/>
      <c r="Q552" s="138"/>
      <c r="R552" s="138"/>
      <c r="S552" s="138"/>
      <c r="T552" s="138"/>
      <c r="U552" s="138"/>
      <c r="V552" s="138"/>
      <c r="W552" s="138"/>
      <c r="X552" s="138"/>
      <c r="Y552" s="138"/>
      <c r="Z552" s="138"/>
    </row>
    <row r="553" spans="1:26" ht="12.75" customHeight="1" x14ac:dyDescent="0.2">
      <c r="A553" s="138"/>
      <c r="B553" s="138"/>
      <c r="C553" s="138"/>
      <c r="D553" s="138"/>
      <c r="E553" s="138"/>
      <c r="F553" s="138"/>
      <c r="G553" s="138"/>
      <c r="H553" s="138"/>
      <c r="I553" s="138"/>
      <c r="J553" s="138"/>
      <c r="K553" s="138"/>
      <c r="L553" s="138"/>
      <c r="M553" s="138"/>
      <c r="N553" s="138"/>
      <c r="O553" s="138"/>
      <c r="P553" s="138"/>
      <c r="Q553" s="138"/>
      <c r="R553" s="138"/>
      <c r="S553" s="138"/>
      <c r="T553" s="138"/>
      <c r="U553" s="138"/>
      <c r="V553" s="138"/>
      <c r="W553" s="138"/>
      <c r="X553" s="138"/>
      <c r="Y553" s="138"/>
      <c r="Z553" s="138"/>
    </row>
    <row r="554" spans="1:26" ht="12.75" customHeight="1" x14ac:dyDescent="0.2">
      <c r="A554" s="138"/>
      <c r="B554" s="138"/>
      <c r="C554" s="138"/>
      <c r="D554" s="138"/>
      <c r="E554" s="138"/>
      <c r="F554" s="138"/>
      <c r="G554" s="138"/>
      <c r="H554" s="138"/>
      <c r="I554" s="138"/>
      <c r="J554" s="138"/>
      <c r="K554" s="138"/>
      <c r="L554" s="138"/>
      <c r="M554" s="138"/>
      <c r="N554" s="138"/>
      <c r="O554" s="138"/>
      <c r="P554" s="138"/>
      <c r="Q554" s="138"/>
      <c r="R554" s="138"/>
      <c r="S554" s="138"/>
      <c r="T554" s="138"/>
      <c r="U554" s="138"/>
      <c r="V554" s="138"/>
      <c r="W554" s="138"/>
      <c r="X554" s="138"/>
      <c r="Y554" s="138"/>
      <c r="Z554" s="138"/>
    </row>
    <row r="555" spans="1:26" ht="12.75" customHeight="1" x14ac:dyDescent="0.2">
      <c r="A555" s="138"/>
      <c r="B555" s="138"/>
      <c r="C555" s="138"/>
      <c r="D555" s="138"/>
      <c r="E555" s="138"/>
      <c r="F555" s="138"/>
      <c r="G555" s="138"/>
      <c r="H555" s="138"/>
      <c r="I555" s="138"/>
      <c r="J555" s="138"/>
      <c r="K555" s="138"/>
      <c r="L555" s="138"/>
      <c r="M555" s="138"/>
      <c r="N555" s="138"/>
      <c r="O555" s="138"/>
      <c r="P555" s="138"/>
      <c r="Q555" s="138"/>
      <c r="R555" s="138"/>
      <c r="S555" s="138"/>
      <c r="T555" s="138"/>
      <c r="U555" s="138"/>
      <c r="V555" s="138"/>
      <c r="W555" s="138"/>
      <c r="X555" s="138"/>
      <c r="Y555" s="138"/>
      <c r="Z555" s="138"/>
    </row>
    <row r="556" spans="1:26" ht="12.75" customHeight="1" x14ac:dyDescent="0.2">
      <c r="A556" s="138"/>
      <c r="B556" s="138"/>
      <c r="C556" s="138"/>
      <c r="D556" s="138"/>
      <c r="E556" s="138"/>
      <c r="F556" s="138"/>
      <c r="G556" s="138"/>
      <c r="H556" s="138"/>
      <c r="I556" s="138"/>
      <c r="J556" s="138"/>
      <c r="K556" s="138"/>
      <c r="L556" s="138"/>
      <c r="M556" s="138"/>
      <c r="N556" s="138"/>
      <c r="O556" s="138"/>
      <c r="P556" s="138"/>
      <c r="Q556" s="138"/>
      <c r="R556" s="138"/>
      <c r="S556" s="138"/>
      <c r="T556" s="138"/>
      <c r="U556" s="138"/>
      <c r="V556" s="138"/>
      <c r="W556" s="138"/>
      <c r="X556" s="138"/>
      <c r="Y556" s="138"/>
      <c r="Z556" s="138"/>
    </row>
    <row r="557" spans="1:26" ht="12.75" customHeight="1" x14ac:dyDescent="0.2">
      <c r="A557" s="138"/>
      <c r="B557" s="138"/>
      <c r="C557" s="138"/>
      <c r="D557" s="138"/>
      <c r="E557" s="138"/>
      <c r="F557" s="138"/>
      <c r="G557" s="138"/>
      <c r="H557" s="138"/>
      <c r="I557" s="138"/>
      <c r="J557" s="138"/>
      <c r="K557" s="138"/>
      <c r="L557" s="138"/>
      <c r="M557" s="138"/>
      <c r="N557" s="138"/>
      <c r="O557" s="138"/>
      <c r="P557" s="138"/>
      <c r="Q557" s="138"/>
      <c r="R557" s="138"/>
      <c r="S557" s="138"/>
      <c r="T557" s="138"/>
      <c r="U557" s="138"/>
      <c r="V557" s="138"/>
      <c r="W557" s="138"/>
      <c r="X557" s="138"/>
      <c r="Y557" s="138"/>
      <c r="Z557" s="138"/>
    </row>
    <row r="558" spans="1:26" ht="12.75" customHeight="1" x14ac:dyDescent="0.2">
      <c r="A558" s="138"/>
      <c r="B558" s="138"/>
      <c r="C558" s="138"/>
      <c r="D558" s="138"/>
      <c r="E558" s="138"/>
      <c r="F558" s="138"/>
      <c r="G558" s="138"/>
      <c r="H558" s="138"/>
      <c r="I558" s="138"/>
      <c r="J558" s="138"/>
      <c r="K558" s="138"/>
      <c r="L558" s="138"/>
      <c r="M558" s="138"/>
      <c r="N558" s="138"/>
      <c r="O558" s="138"/>
      <c r="P558" s="138"/>
      <c r="Q558" s="138"/>
      <c r="R558" s="138"/>
      <c r="S558" s="138"/>
      <c r="T558" s="138"/>
      <c r="U558" s="138"/>
      <c r="V558" s="138"/>
      <c r="W558" s="138"/>
      <c r="X558" s="138"/>
      <c r="Y558" s="138"/>
      <c r="Z558" s="138"/>
    </row>
    <row r="559" spans="1:26" ht="12.75" customHeight="1" x14ac:dyDescent="0.2">
      <c r="A559" s="138"/>
      <c r="B559" s="138"/>
      <c r="C559" s="138"/>
      <c r="D559" s="138"/>
      <c r="E559" s="138"/>
      <c r="F559" s="138"/>
      <c r="G559" s="138"/>
      <c r="H559" s="138"/>
      <c r="I559" s="138"/>
      <c r="J559" s="138"/>
      <c r="K559" s="138"/>
      <c r="L559" s="138"/>
      <c r="M559" s="138"/>
      <c r="N559" s="138"/>
      <c r="O559" s="138"/>
      <c r="P559" s="138"/>
      <c r="Q559" s="138"/>
      <c r="R559" s="138"/>
      <c r="S559" s="138"/>
      <c r="T559" s="138"/>
      <c r="U559" s="138"/>
      <c r="V559" s="138"/>
      <c r="W559" s="138"/>
      <c r="X559" s="138"/>
      <c r="Y559" s="138"/>
      <c r="Z559" s="138"/>
    </row>
    <row r="560" spans="1:26" ht="12.75" customHeight="1" x14ac:dyDescent="0.2">
      <c r="A560" s="138"/>
      <c r="B560" s="138"/>
      <c r="C560" s="138"/>
      <c r="D560" s="138"/>
      <c r="E560" s="138"/>
      <c r="F560" s="138"/>
      <c r="G560" s="138"/>
      <c r="H560" s="138"/>
      <c r="I560" s="138"/>
      <c r="J560" s="138"/>
      <c r="K560" s="138"/>
      <c r="L560" s="138"/>
      <c r="M560" s="138"/>
      <c r="N560" s="138"/>
      <c r="O560" s="138"/>
      <c r="P560" s="138"/>
      <c r="Q560" s="138"/>
      <c r="R560" s="138"/>
      <c r="S560" s="138"/>
      <c r="T560" s="138"/>
      <c r="U560" s="138"/>
      <c r="V560" s="138"/>
      <c r="W560" s="138"/>
      <c r="X560" s="138"/>
      <c r="Y560" s="138"/>
      <c r="Z560" s="138"/>
    </row>
    <row r="561" spans="1:26" ht="12.75" customHeight="1" x14ac:dyDescent="0.2">
      <c r="A561" s="138"/>
      <c r="B561" s="138"/>
      <c r="C561" s="138"/>
      <c r="D561" s="138"/>
      <c r="E561" s="138"/>
      <c r="F561" s="138"/>
      <c r="G561" s="138"/>
      <c r="H561" s="138"/>
      <c r="I561" s="138"/>
      <c r="J561" s="138"/>
      <c r="K561" s="138"/>
      <c r="L561" s="138"/>
      <c r="M561" s="138"/>
      <c r="N561" s="138"/>
      <c r="O561" s="138"/>
      <c r="P561" s="138"/>
      <c r="Q561" s="138"/>
      <c r="R561" s="138"/>
      <c r="S561" s="138"/>
      <c r="T561" s="138"/>
      <c r="U561" s="138"/>
      <c r="V561" s="138"/>
      <c r="W561" s="138"/>
      <c r="X561" s="138"/>
      <c r="Y561" s="138"/>
      <c r="Z561" s="138"/>
    </row>
    <row r="562" spans="1:26" ht="12.75" customHeight="1" x14ac:dyDescent="0.2">
      <c r="A562" s="138"/>
      <c r="B562" s="138"/>
      <c r="C562" s="138"/>
      <c r="D562" s="138"/>
      <c r="E562" s="138"/>
      <c r="F562" s="138"/>
      <c r="G562" s="138"/>
      <c r="H562" s="138"/>
      <c r="I562" s="138"/>
      <c r="J562" s="138"/>
      <c r="K562" s="138"/>
      <c r="L562" s="138"/>
      <c r="M562" s="138"/>
      <c r="N562" s="138"/>
      <c r="O562" s="138"/>
      <c r="P562" s="138"/>
      <c r="Q562" s="138"/>
      <c r="R562" s="138"/>
      <c r="S562" s="138"/>
      <c r="T562" s="138"/>
      <c r="U562" s="138"/>
      <c r="V562" s="138"/>
      <c r="W562" s="138"/>
      <c r="X562" s="138"/>
      <c r="Y562" s="138"/>
      <c r="Z562" s="138"/>
    </row>
    <row r="563" spans="1:26" ht="12.75" customHeight="1" x14ac:dyDescent="0.2">
      <c r="A563" s="138"/>
      <c r="B563" s="138"/>
      <c r="C563" s="138"/>
      <c r="D563" s="138"/>
      <c r="E563" s="138"/>
      <c r="F563" s="138"/>
      <c r="G563" s="138"/>
      <c r="H563" s="138"/>
      <c r="I563" s="138"/>
      <c r="J563" s="138"/>
      <c r="K563" s="138"/>
      <c r="L563" s="138"/>
      <c r="M563" s="138"/>
      <c r="N563" s="138"/>
      <c r="O563" s="138"/>
      <c r="P563" s="138"/>
      <c r="Q563" s="138"/>
      <c r="R563" s="138"/>
      <c r="S563" s="138"/>
      <c r="T563" s="138"/>
      <c r="U563" s="138"/>
      <c r="V563" s="138"/>
      <c r="W563" s="138"/>
      <c r="X563" s="138"/>
      <c r="Y563" s="138"/>
      <c r="Z563" s="138"/>
    </row>
    <row r="564" spans="1:26" ht="12.75" customHeight="1" x14ac:dyDescent="0.2">
      <c r="A564" s="138"/>
      <c r="B564" s="138"/>
      <c r="C564" s="138"/>
      <c r="D564" s="138"/>
      <c r="E564" s="138"/>
      <c r="F564" s="138"/>
      <c r="G564" s="138"/>
      <c r="H564" s="138"/>
      <c r="I564" s="138"/>
      <c r="J564" s="138"/>
      <c r="K564" s="138"/>
      <c r="L564" s="138"/>
      <c r="M564" s="138"/>
      <c r="N564" s="138"/>
      <c r="O564" s="138"/>
      <c r="P564" s="138"/>
      <c r="Q564" s="138"/>
      <c r="R564" s="138"/>
      <c r="S564" s="138"/>
      <c r="T564" s="138"/>
      <c r="U564" s="138"/>
      <c r="V564" s="138"/>
      <c r="W564" s="138"/>
      <c r="X564" s="138"/>
      <c r="Y564" s="138"/>
      <c r="Z564" s="138"/>
    </row>
    <row r="565" spans="1:26" ht="12.75" customHeight="1" x14ac:dyDescent="0.2">
      <c r="A565" s="138"/>
      <c r="B565" s="138"/>
      <c r="C565" s="138"/>
      <c r="D565" s="138"/>
      <c r="E565" s="138"/>
      <c r="F565" s="138"/>
      <c r="G565" s="138"/>
      <c r="H565" s="138"/>
      <c r="I565" s="138"/>
      <c r="J565" s="138"/>
      <c r="K565" s="138"/>
      <c r="L565" s="138"/>
      <c r="M565" s="138"/>
      <c r="N565" s="138"/>
      <c r="O565" s="138"/>
      <c r="P565" s="138"/>
      <c r="Q565" s="138"/>
      <c r="R565" s="138"/>
      <c r="S565" s="138"/>
      <c r="T565" s="138"/>
      <c r="U565" s="138"/>
      <c r="V565" s="138"/>
      <c r="W565" s="138"/>
      <c r="X565" s="138"/>
      <c r="Y565" s="138"/>
      <c r="Z565" s="138"/>
    </row>
    <row r="566" spans="1:26" ht="12.75" customHeight="1" x14ac:dyDescent="0.2">
      <c r="A566" s="138"/>
      <c r="B566" s="138"/>
      <c r="C566" s="138"/>
      <c r="D566" s="138"/>
      <c r="E566" s="138"/>
      <c r="F566" s="138"/>
      <c r="G566" s="138"/>
      <c r="H566" s="138"/>
      <c r="I566" s="138"/>
      <c r="J566" s="138"/>
      <c r="K566" s="138"/>
      <c r="L566" s="138"/>
      <c r="M566" s="138"/>
      <c r="N566" s="138"/>
      <c r="O566" s="138"/>
      <c r="P566" s="138"/>
      <c r="Q566" s="138"/>
      <c r="R566" s="138"/>
      <c r="S566" s="138"/>
      <c r="T566" s="138"/>
      <c r="U566" s="138"/>
      <c r="V566" s="138"/>
      <c r="W566" s="138"/>
      <c r="X566" s="138"/>
      <c r="Y566" s="138"/>
      <c r="Z566" s="138"/>
    </row>
    <row r="567" spans="1:26" ht="12.75" customHeight="1" x14ac:dyDescent="0.2">
      <c r="A567" s="138"/>
      <c r="B567" s="138"/>
      <c r="C567" s="138"/>
      <c r="D567" s="138"/>
      <c r="E567" s="138"/>
      <c r="F567" s="138"/>
      <c r="G567" s="138"/>
      <c r="H567" s="138"/>
      <c r="I567" s="138"/>
      <c r="J567" s="138"/>
      <c r="K567" s="138"/>
      <c r="L567" s="138"/>
      <c r="M567" s="138"/>
      <c r="N567" s="138"/>
      <c r="O567" s="138"/>
      <c r="P567" s="138"/>
      <c r="Q567" s="138"/>
      <c r="R567" s="138"/>
      <c r="S567" s="138"/>
      <c r="T567" s="138"/>
      <c r="U567" s="138"/>
      <c r="V567" s="138"/>
      <c r="W567" s="138"/>
      <c r="X567" s="138"/>
      <c r="Y567" s="138"/>
      <c r="Z567" s="138"/>
    </row>
    <row r="568" spans="1:26" ht="12.75" customHeight="1" x14ac:dyDescent="0.2">
      <c r="A568" s="138"/>
      <c r="B568" s="138"/>
      <c r="C568" s="138"/>
      <c r="D568" s="138"/>
      <c r="E568" s="138"/>
      <c r="F568" s="138"/>
      <c r="G568" s="138"/>
      <c r="H568" s="138"/>
      <c r="I568" s="138"/>
      <c r="J568" s="138"/>
      <c r="K568" s="138"/>
      <c r="L568" s="138"/>
      <c r="M568" s="138"/>
      <c r="N568" s="138"/>
      <c r="O568" s="138"/>
      <c r="P568" s="138"/>
      <c r="Q568" s="138"/>
      <c r="R568" s="138"/>
      <c r="S568" s="138"/>
      <c r="T568" s="138"/>
      <c r="U568" s="138"/>
      <c r="V568" s="138"/>
      <c r="W568" s="138"/>
      <c r="X568" s="138"/>
      <c r="Y568" s="138"/>
      <c r="Z568" s="138"/>
    </row>
    <row r="569" spans="1:26" ht="12.75" customHeight="1" x14ac:dyDescent="0.2">
      <c r="A569" s="138"/>
      <c r="B569" s="138"/>
      <c r="C569" s="138"/>
      <c r="D569" s="138"/>
      <c r="E569" s="138"/>
      <c r="F569" s="138"/>
      <c r="G569" s="138"/>
      <c r="H569" s="138"/>
      <c r="I569" s="138"/>
      <c r="J569" s="138"/>
      <c r="K569" s="138"/>
      <c r="L569" s="138"/>
      <c r="M569" s="138"/>
      <c r="N569" s="138"/>
      <c r="O569" s="138"/>
      <c r="P569" s="138"/>
      <c r="Q569" s="138"/>
      <c r="R569" s="138"/>
      <c r="S569" s="138"/>
      <c r="T569" s="138"/>
      <c r="U569" s="138"/>
      <c r="V569" s="138"/>
      <c r="W569" s="138"/>
      <c r="X569" s="138"/>
      <c r="Y569" s="138"/>
      <c r="Z569" s="138"/>
    </row>
    <row r="570" spans="1:26" ht="12.75" customHeight="1" x14ac:dyDescent="0.2">
      <c r="A570" s="138"/>
      <c r="B570" s="138"/>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row>
    <row r="571" spans="1:26" ht="12.75" customHeight="1" x14ac:dyDescent="0.2">
      <c r="A571" s="138"/>
      <c r="B571" s="138"/>
      <c r="C571" s="138"/>
      <c r="D571" s="138"/>
      <c r="E571" s="138"/>
      <c r="F571" s="138"/>
      <c r="G571" s="138"/>
      <c r="H571" s="138"/>
      <c r="I571" s="138"/>
      <c r="J571" s="138"/>
      <c r="K571" s="138"/>
      <c r="L571" s="138"/>
      <c r="M571" s="138"/>
      <c r="N571" s="138"/>
      <c r="O571" s="138"/>
      <c r="P571" s="138"/>
      <c r="Q571" s="138"/>
      <c r="R571" s="138"/>
      <c r="S571" s="138"/>
      <c r="T571" s="138"/>
      <c r="U571" s="138"/>
      <c r="V571" s="138"/>
      <c r="W571" s="138"/>
      <c r="X571" s="138"/>
      <c r="Y571" s="138"/>
      <c r="Z571" s="138"/>
    </row>
    <row r="572" spans="1:26" ht="12.75" customHeight="1" x14ac:dyDescent="0.2">
      <c r="A572" s="138"/>
      <c r="B572" s="138"/>
      <c r="C572" s="138"/>
      <c r="D572" s="138"/>
      <c r="E572" s="138"/>
      <c r="F572" s="138"/>
      <c r="G572" s="138"/>
      <c r="H572" s="138"/>
      <c r="I572" s="138"/>
      <c r="J572" s="138"/>
      <c r="K572" s="138"/>
      <c r="L572" s="138"/>
      <c r="M572" s="138"/>
      <c r="N572" s="138"/>
      <c r="O572" s="138"/>
      <c r="P572" s="138"/>
      <c r="Q572" s="138"/>
      <c r="R572" s="138"/>
      <c r="S572" s="138"/>
      <c r="T572" s="138"/>
      <c r="U572" s="138"/>
      <c r="V572" s="138"/>
      <c r="W572" s="138"/>
      <c r="X572" s="138"/>
      <c r="Y572" s="138"/>
      <c r="Z572" s="138"/>
    </row>
    <row r="573" spans="1:26" ht="12.75" customHeight="1" x14ac:dyDescent="0.2">
      <c r="A573" s="138"/>
      <c r="B573" s="138"/>
      <c r="C573" s="138"/>
      <c r="D573" s="138"/>
      <c r="E573" s="138"/>
      <c r="F573" s="138"/>
      <c r="G573" s="138"/>
      <c r="H573" s="138"/>
      <c r="I573" s="138"/>
      <c r="J573" s="138"/>
      <c r="K573" s="138"/>
      <c r="L573" s="138"/>
      <c r="M573" s="138"/>
      <c r="N573" s="138"/>
      <c r="O573" s="138"/>
      <c r="P573" s="138"/>
      <c r="Q573" s="138"/>
      <c r="R573" s="138"/>
      <c r="S573" s="138"/>
      <c r="T573" s="138"/>
      <c r="U573" s="138"/>
      <c r="V573" s="138"/>
      <c r="W573" s="138"/>
      <c r="X573" s="138"/>
      <c r="Y573" s="138"/>
      <c r="Z573" s="138"/>
    </row>
    <row r="574" spans="1:26" ht="12.75" customHeight="1" x14ac:dyDescent="0.2">
      <c r="A574" s="138"/>
      <c r="B574" s="138"/>
      <c r="C574" s="138"/>
      <c r="D574" s="138"/>
      <c r="E574" s="138"/>
      <c r="F574" s="138"/>
      <c r="G574" s="138"/>
      <c r="H574" s="138"/>
      <c r="I574" s="138"/>
      <c r="J574" s="138"/>
      <c r="K574" s="138"/>
      <c r="L574" s="138"/>
      <c r="M574" s="138"/>
      <c r="N574" s="138"/>
      <c r="O574" s="138"/>
      <c r="P574" s="138"/>
      <c r="Q574" s="138"/>
      <c r="R574" s="138"/>
      <c r="S574" s="138"/>
      <c r="T574" s="138"/>
      <c r="U574" s="138"/>
      <c r="V574" s="138"/>
      <c r="W574" s="138"/>
      <c r="X574" s="138"/>
      <c r="Y574" s="138"/>
      <c r="Z574" s="138"/>
    </row>
    <row r="575" spans="1:26" ht="12.75" customHeight="1" x14ac:dyDescent="0.2">
      <c r="A575" s="138"/>
      <c r="B575" s="138"/>
      <c r="C575" s="138"/>
      <c r="D575" s="138"/>
      <c r="E575" s="138"/>
      <c r="F575" s="138"/>
      <c r="G575" s="138"/>
      <c r="H575" s="138"/>
      <c r="I575" s="138"/>
      <c r="J575" s="138"/>
      <c r="K575" s="138"/>
      <c r="L575" s="138"/>
      <c r="M575" s="138"/>
      <c r="N575" s="138"/>
      <c r="O575" s="138"/>
      <c r="P575" s="138"/>
      <c r="Q575" s="138"/>
      <c r="R575" s="138"/>
      <c r="S575" s="138"/>
      <c r="T575" s="138"/>
      <c r="U575" s="138"/>
      <c r="V575" s="138"/>
      <c r="W575" s="138"/>
      <c r="X575" s="138"/>
      <c r="Y575" s="138"/>
      <c r="Z575" s="138"/>
    </row>
    <row r="576" spans="1:26" ht="12.75" customHeight="1" x14ac:dyDescent="0.2">
      <c r="A576" s="138"/>
      <c r="B576" s="138"/>
      <c r="C576" s="138"/>
      <c r="D576" s="138"/>
      <c r="E576" s="138"/>
      <c r="F576" s="138"/>
      <c r="G576" s="138"/>
      <c r="H576" s="138"/>
      <c r="I576" s="138"/>
      <c r="J576" s="138"/>
      <c r="K576" s="138"/>
      <c r="L576" s="138"/>
      <c r="M576" s="138"/>
      <c r="N576" s="138"/>
      <c r="O576" s="138"/>
      <c r="P576" s="138"/>
      <c r="Q576" s="138"/>
      <c r="R576" s="138"/>
      <c r="S576" s="138"/>
      <c r="T576" s="138"/>
      <c r="U576" s="138"/>
      <c r="V576" s="138"/>
      <c r="W576" s="138"/>
      <c r="X576" s="138"/>
      <c r="Y576" s="138"/>
      <c r="Z576" s="138"/>
    </row>
    <row r="577" spans="1:26" ht="12.75" customHeight="1" x14ac:dyDescent="0.2">
      <c r="A577" s="138"/>
      <c r="B577" s="138"/>
      <c r="C577" s="138"/>
      <c r="D577" s="138"/>
      <c r="E577" s="138"/>
      <c r="F577" s="138"/>
      <c r="G577" s="138"/>
      <c r="H577" s="138"/>
      <c r="I577" s="138"/>
      <c r="J577" s="138"/>
      <c r="K577" s="138"/>
      <c r="L577" s="138"/>
      <c r="M577" s="138"/>
      <c r="N577" s="138"/>
      <c r="O577" s="138"/>
      <c r="P577" s="138"/>
      <c r="Q577" s="138"/>
      <c r="R577" s="138"/>
      <c r="S577" s="138"/>
      <c r="T577" s="138"/>
      <c r="U577" s="138"/>
      <c r="V577" s="138"/>
      <c r="W577" s="138"/>
      <c r="X577" s="138"/>
      <c r="Y577" s="138"/>
      <c r="Z577" s="138"/>
    </row>
    <row r="578" spans="1:26" ht="12.75" customHeight="1" x14ac:dyDescent="0.2">
      <c r="A578" s="138"/>
      <c r="B578" s="138"/>
      <c r="C578" s="138"/>
      <c r="D578" s="138"/>
      <c r="E578" s="138"/>
      <c r="F578" s="138"/>
      <c r="G578" s="138"/>
      <c r="H578" s="138"/>
      <c r="I578" s="138"/>
      <c r="J578" s="138"/>
      <c r="K578" s="138"/>
      <c r="L578" s="138"/>
      <c r="M578" s="138"/>
      <c r="N578" s="138"/>
      <c r="O578" s="138"/>
      <c r="P578" s="138"/>
      <c r="Q578" s="138"/>
      <c r="R578" s="138"/>
      <c r="S578" s="138"/>
      <c r="T578" s="138"/>
      <c r="U578" s="138"/>
      <c r="V578" s="138"/>
      <c r="W578" s="138"/>
      <c r="X578" s="138"/>
      <c r="Y578" s="138"/>
      <c r="Z578" s="138"/>
    </row>
    <row r="579" spans="1:26" ht="12.75" customHeight="1" x14ac:dyDescent="0.2">
      <c r="A579" s="138"/>
      <c r="B579" s="138"/>
      <c r="C579" s="138"/>
      <c r="D579" s="138"/>
      <c r="E579" s="138"/>
      <c r="F579" s="138"/>
      <c r="G579" s="138"/>
      <c r="H579" s="138"/>
      <c r="I579" s="138"/>
      <c r="J579" s="138"/>
      <c r="K579" s="138"/>
      <c r="L579" s="138"/>
      <c r="M579" s="138"/>
      <c r="N579" s="138"/>
      <c r="O579" s="138"/>
      <c r="P579" s="138"/>
      <c r="Q579" s="138"/>
      <c r="R579" s="138"/>
      <c r="S579" s="138"/>
      <c r="T579" s="138"/>
      <c r="U579" s="138"/>
      <c r="V579" s="138"/>
      <c r="W579" s="138"/>
      <c r="X579" s="138"/>
      <c r="Y579" s="138"/>
      <c r="Z579" s="138"/>
    </row>
    <row r="580" spans="1:26" ht="12.75" customHeight="1" x14ac:dyDescent="0.2">
      <c r="A580" s="138"/>
      <c r="B580" s="138"/>
      <c r="C580" s="138"/>
      <c r="D580" s="138"/>
      <c r="E580" s="138"/>
      <c r="F580" s="138"/>
      <c r="G580" s="138"/>
      <c r="H580" s="138"/>
      <c r="I580" s="138"/>
      <c r="J580" s="138"/>
      <c r="K580" s="138"/>
      <c r="L580" s="138"/>
      <c r="M580" s="138"/>
      <c r="N580" s="138"/>
      <c r="O580" s="138"/>
      <c r="P580" s="138"/>
      <c r="Q580" s="138"/>
      <c r="R580" s="138"/>
      <c r="S580" s="138"/>
      <c r="T580" s="138"/>
      <c r="U580" s="138"/>
      <c r="V580" s="138"/>
      <c r="W580" s="138"/>
      <c r="X580" s="138"/>
      <c r="Y580" s="138"/>
      <c r="Z580" s="138"/>
    </row>
    <row r="581" spans="1:26" ht="12.75" customHeight="1" x14ac:dyDescent="0.2">
      <c r="A581" s="138"/>
      <c r="B581" s="138"/>
      <c r="C581" s="138"/>
      <c r="D581" s="138"/>
      <c r="E581" s="138"/>
      <c r="F581" s="138"/>
      <c r="G581" s="138"/>
      <c r="H581" s="138"/>
      <c r="I581" s="138"/>
      <c r="J581" s="138"/>
      <c r="K581" s="138"/>
      <c r="L581" s="138"/>
      <c r="M581" s="138"/>
      <c r="N581" s="138"/>
      <c r="O581" s="138"/>
      <c r="P581" s="138"/>
      <c r="Q581" s="138"/>
      <c r="R581" s="138"/>
      <c r="S581" s="138"/>
      <c r="T581" s="138"/>
      <c r="U581" s="138"/>
      <c r="V581" s="138"/>
      <c r="W581" s="138"/>
      <c r="X581" s="138"/>
      <c r="Y581" s="138"/>
      <c r="Z581" s="138"/>
    </row>
    <row r="582" spans="1:26" ht="12.75" customHeight="1" x14ac:dyDescent="0.2">
      <c r="A582" s="138"/>
      <c r="B582" s="138"/>
      <c r="C582" s="138"/>
      <c r="D582" s="138"/>
      <c r="E582" s="138"/>
      <c r="F582" s="138"/>
      <c r="G582" s="138"/>
      <c r="H582" s="138"/>
      <c r="I582" s="138"/>
      <c r="J582" s="138"/>
      <c r="K582" s="138"/>
      <c r="L582" s="138"/>
      <c r="M582" s="138"/>
      <c r="N582" s="138"/>
      <c r="O582" s="138"/>
      <c r="P582" s="138"/>
      <c r="Q582" s="138"/>
      <c r="R582" s="138"/>
      <c r="S582" s="138"/>
      <c r="T582" s="138"/>
      <c r="U582" s="138"/>
      <c r="V582" s="138"/>
      <c r="W582" s="138"/>
      <c r="X582" s="138"/>
      <c r="Y582" s="138"/>
      <c r="Z582" s="138"/>
    </row>
    <row r="583" spans="1:26" ht="12.75" customHeight="1" x14ac:dyDescent="0.2">
      <c r="A583" s="138"/>
      <c r="B583" s="138"/>
      <c r="C583" s="138"/>
      <c r="D583" s="138"/>
      <c r="E583" s="138"/>
      <c r="F583" s="138"/>
      <c r="G583" s="138"/>
      <c r="H583" s="138"/>
      <c r="I583" s="138"/>
      <c r="J583" s="138"/>
      <c r="K583" s="138"/>
      <c r="L583" s="138"/>
      <c r="M583" s="138"/>
      <c r="N583" s="138"/>
      <c r="O583" s="138"/>
      <c r="P583" s="138"/>
      <c r="Q583" s="138"/>
      <c r="R583" s="138"/>
      <c r="S583" s="138"/>
      <c r="T583" s="138"/>
      <c r="U583" s="138"/>
      <c r="V583" s="138"/>
      <c r="W583" s="138"/>
      <c r="X583" s="138"/>
      <c r="Y583" s="138"/>
      <c r="Z583" s="138"/>
    </row>
    <row r="584" spans="1:26" ht="12.75" customHeight="1" x14ac:dyDescent="0.2">
      <c r="A584" s="138"/>
      <c r="B584" s="138"/>
      <c r="C584" s="138"/>
      <c r="D584" s="138"/>
      <c r="E584" s="138"/>
      <c r="F584" s="138"/>
      <c r="G584" s="138"/>
      <c r="H584" s="138"/>
      <c r="I584" s="138"/>
      <c r="J584" s="138"/>
      <c r="K584" s="138"/>
      <c r="L584" s="138"/>
      <c r="M584" s="138"/>
      <c r="N584" s="138"/>
      <c r="O584" s="138"/>
      <c r="P584" s="138"/>
      <c r="Q584" s="138"/>
      <c r="R584" s="138"/>
      <c r="S584" s="138"/>
      <c r="T584" s="138"/>
      <c r="U584" s="138"/>
      <c r="V584" s="138"/>
      <c r="W584" s="138"/>
      <c r="X584" s="138"/>
      <c r="Y584" s="138"/>
      <c r="Z584" s="138"/>
    </row>
    <row r="585" spans="1:26" ht="12.75" customHeight="1" x14ac:dyDescent="0.2">
      <c r="A585" s="138"/>
      <c r="B585" s="138"/>
      <c r="C585" s="138"/>
      <c r="D585" s="138"/>
      <c r="E585" s="138"/>
      <c r="F585" s="138"/>
      <c r="G585" s="138"/>
      <c r="H585" s="138"/>
      <c r="I585" s="138"/>
      <c r="J585" s="138"/>
      <c r="K585" s="138"/>
      <c r="L585" s="138"/>
      <c r="M585" s="138"/>
      <c r="N585" s="138"/>
      <c r="O585" s="138"/>
      <c r="P585" s="138"/>
      <c r="Q585" s="138"/>
      <c r="R585" s="138"/>
      <c r="S585" s="138"/>
      <c r="T585" s="138"/>
      <c r="U585" s="138"/>
      <c r="V585" s="138"/>
      <c r="W585" s="138"/>
      <c r="X585" s="138"/>
      <c r="Y585" s="138"/>
      <c r="Z585" s="138"/>
    </row>
    <row r="586" spans="1:26" ht="12.75" customHeight="1" x14ac:dyDescent="0.2">
      <c r="A586" s="138"/>
      <c r="B586" s="138"/>
      <c r="C586" s="138"/>
      <c r="D586" s="138"/>
      <c r="E586" s="138"/>
      <c r="F586" s="138"/>
      <c r="G586" s="138"/>
      <c r="H586" s="138"/>
      <c r="I586" s="138"/>
      <c r="J586" s="138"/>
      <c r="K586" s="138"/>
      <c r="L586" s="138"/>
      <c r="M586" s="138"/>
      <c r="N586" s="138"/>
      <c r="O586" s="138"/>
      <c r="P586" s="138"/>
      <c r="Q586" s="138"/>
      <c r="R586" s="138"/>
      <c r="S586" s="138"/>
      <c r="T586" s="138"/>
      <c r="U586" s="138"/>
      <c r="V586" s="138"/>
      <c r="W586" s="138"/>
      <c r="X586" s="138"/>
      <c r="Y586" s="138"/>
      <c r="Z586" s="138"/>
    </row>
    <row r="587" spans="1:26" ht="12.75" customHeight="1" x14ac:dyDescent="0.2">
      <c r="A587" s="138"/>
      <c r="B587" s="138"/>
      <c r="C587" s="138"/>
      <c r="D587" s="138"/>
      <c r="E587" s="138"/>
      <c r="F587" s="138"/>
      <c r="G587" s="138"/>
      <c r="H587" s="138"/>
      <c r="I587" s="138"/>
      <c r="J587" s="138"/>
      <c r="K587" s="138"/>
      <c r="L587" s="138"/>
      <c r="M587" s="138"/>
      <c r="N587" s="138"/>
      <c r="O587" s="138"/>
      <c r="P587" s="138"/>
      <c r="Q587" s="138"/>
      <c r="R587" s="138"/>
      <c r="S587" s="138"/>
      <c r="T587" s="138"/>
      <c r="U587" s="138"/>
      <c r="V587" s="138"/>
      <c r="W587" s="138"/>
      <c r="X587" s="138"/>
      <c r="Y587" s="138"/>
      <c r="Z587" s="138"/>
    </row>
    <row r="588" spans="1:26" ht="12.75" customHeight="1" x14ac:dyDescent="0.2">
      <c r="A588" s="138"/>
      <c r="B588" s="138"/>
      <c r="C588" s="138"/>
      <c r="D588" s="138"/>
      <c r="E588" s="138"/>
      <c r="F588" s="138"/>
      <c r="G588" s="138"/>
      <c r="H588" s="138"/>
      <c r="I588" s="138"/>
      <c r="J588" s="138"/>
      <c r="K588" s="138"/>
      <c r="L588" s="138"/>
      <c r="M588" s="138"/>
      <c r="N588" s="138"/>
      <c r="O588" s="138"/>
      <c r="P588" s="138"/>
      <c r="Q588" s="138"/>
      <c r="R588" s="138"/>
      <c r="S588" s="138"/>
      <c r="T588" s="138"/>
      <c r="U588" s="138"/>
      <c r="V588" s="138"/>
      <c r="W588" s="138"/>
      <c r="X588" s="138"/>
      <c r="Y588" s="138"/>
      <c r="Z588" s="138"/>
    </row>
    <row r="589" spans="1:26" ht="12.75" customHeight="1" x14ac:dyDescent="0.2">
      <c r="A589" s="138"/>
      <c r="B589" s="138"/>
      <c r="C589" s="138"/>
      <c r="D589" s="138"/>
      <c r="E589" s="138"/>
      <c r="F589" s="138"/>
      <c r="G589" s="138"/>
      <c r="H589" s="138"/>
      <c r="I589" s="138"/>
      <c r="J589" s="138"/>
      <c r="K589" s="138"/>
      <c r="L589" s="138"/>
      <c r="M589" s="138"/>
      <c r="N589" s="138"/>
      <c r="O589" s="138"/>
      <c r="P589" s="138"/>
      <c r="Q589" s="138"/>
      <c r="R589" s="138"/>
      <c r="S589" s="138"/>
      <c r="T589" s="138"/>
      <c r="U589" s="138"/>
      <c r="V589" s="138"/>
      <c r="W589" s="138"/>
      <c r="X589" s="138"/>
      <c r="Y589" s="138"/>
      <c r="Z589" s="138"/>
    </row>
    <row r="590" spans="1:26" ht="12.75" customHeight="1" x14ac:dyDescent="0.2">
      <c r="A590" s="138"/>
      <c r="B590" s="138"/>
      <c r="C590" s="138"/>
      <c r="D590" s="138"/>
      <c r="E590" s="138"/>
      <c r="F590" s="138"/>
      <c r="G590" s="138"/>
      <c r="H590" s="138"/>
      <c r="I590" s="138"/>
      <c r="J590" s="138"/>
      <c r="K590" s="138"/>
      <c r="L590" s="138"/>
      <c r="M590" s="138"/>
      <c r="N590" s="138"/>
      <c r="O590" s="138"/>
      <c r="P590" s="138"/>
      <c r="Q590" s="138"/>
      <c r="R590" s="138"/>
      <c r="S590" s="138"/>
      <c r="T590" s="138"/>
      <c r="U590" s="138"/>
      <c r="V590" s="138"/>
      <c r="W590" s="138"/>
      <c r="X590" s="138"/>
      <c r="Y590" s="138"/>
      <c r="Z590" s="138"/>
    </row>
    <row r="591" spans="1:26" ht="12.75" customHeight="1" x14ac:dyDescent="0.2">
      <c r="A591" s="138"/>
      <c r="B591" s="138"/>
      <c r="C591" s="138"/>
      <c r="D591" s="138"/>
      <c r="E591" s="138"/>
      <c r="F591" s="138"/>
      <c r="G591" s="138"/>
      <c r="H591" s="138"/>
      <c r="I591" s="138"/>
      <c r="J591" s="138"/>
      <c r="K591" s="138"/>
      <c r="L591" s="138"/>
      <c r="M591" s="138"/>
      <c r="N591" s="138"/>
      <c r="O591" s="138"/>
      <c r="P591" s="138"/>
      <c r="Q591" s="138"/>
      <c r="R591" s="138"/>
      <c r="S591" s="138"/>
      <c r="T591" s="138"/>
      <c r="U591" s="138"/>
      <c r="V591" s="138"/>
      <c r="W591" s="138"/>
      <c r="X591" s="138"/>
      <c r="Y591" s="138"/>
      <c r="Z591" s="138"/>
    </row>
    <row r="592" spans="1:26" ht="12.75" customHeight="1" x14ac:dyDescent="0.2">
      <c r="A592" s="138"/>
      <c r="B592" s="138"/>
      <c r="C592" s="138"/>
      <c r="D592" s="138"/>
      <c r="E592" s="138"/>
      <c r="F592" s="138"/>
      <c r="G592" s="138"/>
      <c r="H592" s="138"/>
      <c r="I592" s="138"/>
      <c r="J592" s="138"/>
      <c r="K592" s="138"/>
      <c r="L592" s="138"/>
      <c r="M592" s="138"/>
      <c r="N592" s="138"/>
      <c r="O592" s="138"/>
      <c r="P592" s="138"/>
      <c r="Q592" s="138"/>
      <c r="R592" s="138"/>
      <c r="S592" s="138"/>
      <c r="T592" s="138"/>
      <c r="U592" s="138"/>
      <c r="V592" s="138"/>
      <c r="W592" s="138"/>
      <c r="X592" s="138"/>
      <c r="Y592" s="138"/>
      <c r="Z592" s="138"/>
    </row>
    <row r="593" spans="1:26" ht="12.75" customHeight="1" x14ac:dyDescent="0.2">
      <c r="A593" s="138"/>
      <c r="B593" s="138"/>
      <c r="C593" s="138"/>
      <c r="D593" s="138"/>
      <c r="E593" s="138"/>
      <c r="F593" s="138"/>
      <c r="G593" s="138"/>
      <c r="H593" s="138"/>
      <c r="I593" s="138"/>
      <c r="J593" s="138"/>
      <c r="K593" s="138"/>
      <c r="L593" s="138"/>
      <c r="M593" s="138"/>
      <c r="N593" s="138"/>
      <c r="O593" s="138"/>
      <c r="P593" s="138"/>
      <c r="Q593" s="138"/>
      <c r="R593" s="138"/>
      <c r="S593" s="138"/>
      <c r="T593" s="138"/>
      <c r="U593" s="138"/>
      <c r="V593" s="138"/>
      <c r="W593" s="138"/>
      <c r="X593" s="138"/>
      <c r="Y593" s="138"/>
      <c r="Z593" s="138"/>
    </row>
    <row r="594" spans="1:26" ht="12.75" customHeight="1" x14ac:dyDescent="0.2">
      <c r="A594" s="138"/>
      <c r="B594" s="138"/>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row>
    <row r="595" spans="1:26" ht="12.75" customHeight="1" x14ac:dyDescent="0.2">
      <c r="A595" s="138"/>
      <c r="B595" s="138"/>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row>
    <row r="596" spans="1:26" ht="12.75" customHeight="1" x14ac:dyDescent="0.2">
      <c r="A596" s="138"/>
      <c r="B596" s="138"/>
      <c r="C596" s="138"/>
      <c r="D596" s="138"/>
      <c r="E596" s="138"/>
      <c r="F596" s="138"/>
      <c r="G596" s="138"/>
      <c r="H596" s="138"/>
      <c r="I596" s="138"/>
      <c r="J596" s="138"/>
      <c r="K596" s="138"/>
      <c r="L596" s="138"/>
      <c r="M596" s="138"/>
      <c r="N596" s="138"/>
      <c r="O596" s="138"/>
      <c r="P596" s="138"/>
      <c r="Q596" s="138"/>
      <c r="R596" s="138"/>
      <c r="S596" s="138"/>
      <c r="T596" s="138"/>
      <c r="U596" s="138"/>
      <c r="V596" s="138"/>
      <c r="W596" s="138"/>
      <c r="X596" s="138"/>
      <c r="Y596" s="138"/>
      <c r="Z596" s="138"/>
    </row>
    <row r="597" spans="1:26" ht="12.75" customHeight="1" x14ac:dyDescent="0.2">
      <c r="A597" s="138"/>
      <c r="B597" s="138"/>
      <c r="C597" s="138"/>
      <c r="D597" s="138"/>
      <c r="E597" s="138"/>
      <c r="F597" s="138"/>
      <c r="G597" s="138"/>
      <c r="H597" s="138"/>
      <c r="I597" s="138"/>
      <c r="J597" s="138"/>
      <c r="K597" s="138"/>
      <c r="L597" s="138"/>
      <c r="M597" s="138"/>
      <c r="N597" s="138"/>
      <c r="O597" s="138"/>
      <c r="P597" s="138"/>
      <c r="Q597" s="138"/>
      <c r="R597" s="138"/>
      <c r="S597" s="138"/>
      <c r="T597" s="138"/>
      <c r="U597" s="138"/>
      <c r="V597" s="138"/>
      <c r="W597" s="138"/>
      <c r="X597" s="138"/>
      <c r="Y597" s="138"/>
      <c r="Z597" s="138"/>
    </row>
    <row r="598" spans="1:26" ht="12.75" customHeight="1" x14ac:dyDescent="0.2">
      <c r="A598" s="138"/>
      <c r="B598" s="138"/>
      <c r="C598" s="138"/>
      <c r="D598" s="138"/>
      <c r="E598" s="138"/>
      <c r="F598" s="138"/>
      <c r="G598" s="138"/>
      <c r="H598" s="138"/>
      <c r="I598" s="138"/>
      <c r="J598" s="138"/>
      <c r="K598" s="138"/>
      <c r="L598" s="138"/>
      <c r="M598" s="138"/>
      <c r="N598" s="138"/>
      <c r="O598" s="138"/>
      <c r="P598" s="138"/>
      <c r="Q598" s="138"/>
      <c r="R598" s="138"/>
      <c r="S598" s="138"/>
      <c r="T598" s="138"/>
      <c r="U598" s="138"/>
      <c r="V598" s="138"/>
      <c r="W598" s="138"/>
      <c r="X598" s="138"/>
      <c r="Y598" s="138"/>
      <c r="Z598" s="138"/>
    </row>
    <row r="599" spans="1:26" ht="12.75" customHeight="1" x14ac:dyDescent="0.2">
      <c r="A599" s="138"/>
      <c r="B599" s="138"/>
      <c r="C599" s="138"/>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c r="Z599" s="138"/>
    </row>
    <row r="600" spans="1:26" ht="12.75" customHeight="1" x14ac:dyDescent="0.2">
      <c r="A600" s="138"/>
      <c r="B600" s="138"/>
      <c r="C600" s="138"/>
      <c r="D600" s="138"/>
      <c r="E600" s="138"/>
      <c r="F600" s="138"/>
      <c r="G600" s="138"/>
      <c r="H600" s="138"/>
      <c r="I600" s="138"/>
      <c r="J600" s="138"/>
      <c r="K600" s="138"/>
      <c r="L600" s="138"/>
      <c r="M600" s="138"/>
      <c r="N600" s="138"/>
      <c r="O600" s="138"/>
      <c r="P600" s="138"/>
      <c r="Q600" s="138"/>
      <c r="R600" s="138"/>
      <c r="S600" s="138"/>
      <c r="T600" s="138"/>
      <c r="U600" s="138"/>
      <c r="V600" s="138"/>
      <c r="W600" s="138"/>
      <c r="X600" s="138"/>
      <c r="Y600" s="138"/>
      <c r="Z600" s="138"/>
    </row>
    <row r="601" spans="1:26" ht="12.75" customHeight="1" x14ac:dyDescent="0.2">
      <c r="A601" s="138"/>
      <c r="B601" s="138"/>
      <c r="C601" s="138"/>
      <c r="D601" s="138"/>
      <c r="E601" s="138"/>
      <c r="F601" s="138"/>
      <c r="G601" s="138"/>
      <c r="H601" s="138"/>
      <c r="I601" s="138"/>
      <c r="J601" s="138"/>
      <c r="K601" s="138"/>
      <c r="L601" s="138"/>
      <c r="M601" s="138"/>
      <c r="N601" s="138"/>
      <c r="O601" s="138"/>
      <c r="P601" s="138"/>
      <c r="Q601" s="138"/>
      <c r="R601" s="138"/>
      <c r="S601" s="138"/>
      <c r="T601" s="138"/>
      <c r="U601" s="138"/>
      <c r="V601" s="138"/>
      <c r="W601" s="138"/>
      <c r="X601" s="138"/>
      <c r="Y601" s="138"/>
      <c r="Z601" s="138"/>
    </row>
    <row r="602" spans="1:26" ht="12.75" customHeight="1" x14ac:dyDescent="0.2">
      <c r="A602" s="138"/>
      <c r="B602" s="138"/>
      <c r="C602" s="138"/>
      <c r="D602" s="138"/>
      <c r="E602" s="138"/>
      <c r="F602" s="138"/>
      <c r="G602" s="138"/>
      <c r="H602" s="138"/>
      <c r="I602" s="138"/>
      <c r="J602" s="138"/>
      <c r="K602" s="138"/>
      <c r="L602" s="138"/>
      <c r="M602" s="138"/>
      <c r="N602" s="138"/>
      <c r="O602" s="138"/>
      <c r="P602" s="138"/>
      <c r="Q602" s="138"/>
      <c r="R602" s="138"/>
      <c r="S602" s="138"/>
      <c r="T602" s="138"/>
      <c r="U602" s="138"/>
      <c r="V602" s="138"/>
      <c r="W602" s="138"/>
      <c r="X602" s="138"/>
      <c r="Y602" s="138"/>
      <c r="Z602" s="138"/>
    </row>
    <row r="603" spans="1:26" ht="12.75" customHeight="1" x14ac:dyDescent="0.2">
      <c r="A603" s="138"/>
      <c r="B603" s="138"/>
      <c r="C603" s="138"/>
      <c r="D603" s="138"/>
      <c r="E603" s="138"/>
      <c r="F603" s="138"/>
      <c r="G603" s="138"/>
      <c r="H603" s="138"/>
      <c r="I603" s="138"/>
      <c r="J603" s="138"/>
      <c r="K603" s="138"/>
      <c r="L603" s="138"/>
      <c r="M603" s="138"/>
      <c r="N603" s="138"/>
      <c r="O603" s="138"/>
      <c r="P603" s="138"/>
      <c r="Q603" s="138"/>
      <c r="R603" s="138"/>
      <c r="S603" s="138"/>
      <c r="T603" s="138"/>
      <c r="U603" s="138"/>
      <c r="V603" s="138"/>
      <c r="W603" s="138"/>
      <c r="X603" s="138"/>
      <c r="Y603" s="138"/>
      <c r="Z603" s="138"/>
    </row>
    <row r="604" spans="1:26" ht="12.75" customHeight="1" x14ac:dyDescent="0.2">
      <c r="A604" s="138"/>
      <c r="B604" s="138"/>
      <c r="C604" s="138"/>
      <c r="D604" s="138"/>
      <c r="E604" s="138"/>
      <c r="F604" s="138"/>
      <c r="G604" s="138"/>
      <c r="H604" s="138"/>
      <c r="I604" s="138"/>
      <c r="J604" s="138"/>
      <c r="K604" s="138"/>
      <c r="L604" s="138"/>
      <c r="M604" s="138"/>
      <c r="N604" s="138"/>
      <c r="O604" s="138"/>
      <c r="P604" s="138"/>
      <c r="Q604" s="138"/>
      <c r="R604" s="138"/>
      <c r="S604" s="138"/>
      <c r="T604" s="138"/>
      <c r="U604" s="138"/>
      <c r="V604" s="138"/>
      <c r="W604" s="138"/>
      <c r="X604" s="138"/>
      <c r="Y604" s="138"/>
      <c r="Z604" s="138"/>
    </row>
    <row r="605" spans="1:26" ht="12.75" customHeight="1" x14ac:dyDescent="0.2">
      <c r="A605" s="138"/>
      <c r="B605" s="138"/>
      <c r="C605" s="138"/>
      <c r="D605" s="138"/>
      <c r="E605" s="138"/>
      <c r="F605" s="138"/>
      <c r="G605" s="138"/>
      <c r="H605" s="138"/>
      <c r="I605" s="138"/>
      <c r="J605" s="138"/>
      <c r="K605" s="138"/>
      <c r="L605" s="138"/>
      <c r="M605" s="138"/>
      <c r="N605" s="138"/>
      <c r="O605" s="138"/>
      <c r="P605" s="138"/>
      <c r="Q605" s="138"/>
      <c r="R605" s="138"/>
      <c r="S605" s="138"/>
      <c r="T605" s="138"/>
      <c r="U605" s="138"/>
      <c r="V605" s="138"/>
      <c r="W605" s="138"/>
      <c r="X605" s="138"/>
      <c r="Y605" s="138"/>
      <c r="Z605" s="138"/>
    </row>
    <row r="606" spans="1:26" ht="12.75" customHeight="1" x14ac:dyDescent="0.2">
      <c r="A606" s="138"/>
      <c r="B606" s="138"/>
      <c r="C606" s="138"/>
      <c r="D606" s="138"/>
      <c r="E606" s="138"/>
      <c r="F606" s="138"/>
      <c r="G606" s="138"/>
      <c r="H606" s="138"/>
      <c r="I606" s="138"/>
      <c r="J606" s="138"/>
      <c r="K606" s="138"/>
      <c r="L606" s="138"/>
      <c r="M606" s="138"/>
      <c r="N606" s="138"/>
      <c r="O606" s="138"/>
      <c r="P606" s="138"/>
      <c r="Q606" s="138"/>
      <c r="R606" s="138"/>
      <c r="S606" s="138"/>
      <c r="T606" s="138"/>
      <c r="U606" s="138"/>
      <c r="V606" s="138"/>
      <c r="W606" s="138"/>
      <c r="X606" s="138"/>
      <c r="Y606" s="138"/>
      <c r="Z606" s="138"/>
    </row>
    <row r="607" spans="1:26" ht="12.75" customHeight="1" x14ac:dyDescent="0.2">
      <c r="A607" s="138"/>
      <c r="B607" s="138"/>
      <c r="C607" s="138"/>
      <c r="D607" s="138"/>
      <c r="E607" s="138"/>
      <c r="F607" s="138"/>
      <c r="G607" s="138"/>
      <c r="H607" s="138"/>
      <c r="I607" s="138"/>
      <c r="J607" s="138"/>
      <c r="K607" s="138"/>
      <c r="L607" s="138"/>
      <c r="M607" s="138"/>
      <c r="N607" s="138"/>
      <c r="O607" s="138"/>
      <c r="P607" s="138"/>
      <c r="Q607" s="138"/>
      <c r="R607" s="138"/>
      <c r="S607" s="138"/>
      <c r="T607" s="138"/>
      <c r="U607" s="138"/>
      <c r="V607" s="138"/>
      <c r="W607" s="138"/>
      <c r="X607" s="138"/>
      <c r="Y607" s="138"/>
      <c r="Z607" s="138"/>
    </row>
    <row r="608" spans="1:26" ht="12.75" customHeight="1" x14ac:dyDescent="0.2">
      <c r="A608" s="138"/>
      <c r="B608" s="138"/>
      <c r="C608" s="138"/>
      <c r="D608" s="138"/>
      <c r="E608" s="138"/>
      <c r="F608" s="138"/>
      <c r="G608" s="138"/>
      <c r="H608" s="138"/>
      <c r="I608" s="138"/>
      <c r="J608" s="138"/>
      <c r="K608" s="138"/>
      <c r="L608" s="138"/>
      <c r="M608" s="138"/>
      <c r="N608" s="138"/>
      <c r="O608" s="138"/>
      <c r="P608" s="138"/>
      <c r="Q608" s="138"/>
      <c r="R608" s="138"/>
      <c r="S608" s="138"/>
      <c r="T608" s="138"/>
      <c r="U608" s="138"/>
      <c r="V608" s="138"/>
      <c r="W608" s="138"/>
      <c r="X608" s="138"/>
      <c r="Y608" s="138"/>
      <c r="Z608" s="138"/>
    </row>
    <row r="609" spans="1:26" ht="12.75" customHeight="1" x14ac:dyDescent="0.2">
      <c r="A609" s="138"/>
      <c r="B609" s="138"/>
      <c r="C609" s="138"/>
      <c r="D609" s="138"/>
      <c r="E609" s="138"/>
      <c r="F609" s="138"/>
      <c r="G609" s="138"/>
      <c r="H609" s="138"/>
      <c r="I609" s="138"/>
      <c r="J609" s="138"/>
      <c r="K609" s="138"/>
      <c r="L609" s="138"/>
      <c r="M609" s="138"/>
      <c r="N609" s="138"/>
      <c r="O609" s="138"/>
      <c r="P609" s="138"/>
      <c r="Q609" s="138"/>
      <c r="R609" s="138"/>
      <c r="S609" s="138"/>
      <c r="T609" s="138"/>
      <c r="U609" s="138"/>
      <c r="V609" s="138"/>
      <c r="W609" s="138"/>
      <c r="X609" s="138"/>
      <c r="Y609" s="138"/>
      <c r="Z609" s="138"/>
    </row>
    <row r="610" spans="1:26" ht="12.75" customHeight="1" x14ac:dyDescent="0.2">
      <c r="A610" s="138"/>
      <c r="B610" s="138"/>
      <c r="C610" s="138"/>
      <c r="D610" s="138"/>
      <c r="E610" s="138"/>
      <c r="F610" s="138"/>
      <c r="G610" s="138"/>
      <c r="H610" s="138"/>
      <c r="I610" s="138"/>
      <c r="J610" s="138"/>
      <c r="K610" s="138"/>
      <c r="L610" s="138"/>
      <c r="M610" s="138"/>
      <c r="N610" s="138"/>
      <c r="O610" s="138"/>
      <c r="P610" s="138"/>
      <c r="Q610" s="138"/>
      <c r="R610" s="138"/>
      <c r="S610" s="138"/>
      <c r="T610" s="138"/>
      <c r="U610" s="138"/>
      <c r="V610" s="138"/>
      <c r="W610" s="138"/>
      <c r="X610" s="138"/>
      <c r="Y610" s="138"/>
      <c r="Z610" s="138"/>
    </row>
    <row r="611" spans="1:26" ht="12.75" customHeight="1" x14ac:dyDescent="0.2">
      <c r="A611" s="138"/>
      <c r="B611" s="138"/>
      <c r="C611" s="138"/>
      <c r="D611" s="138"/>
      <c r="E611" s="138"/>
      <c r="F611" s="138"/>
      <c r="G611" s="138"/>
      <c r="H611" s="138"/>
      <c r="I611" s="138"/>
      <c r="J611" s="138"/>
      <c r="K611" s="138"/>
      <c r="L611" s="138"/>
      <c r="M611" s="138"/>
      <c r="N611" s="138"/>
      <c r="O611" s="138"/>
      <c r="P611" s="138"/>
      <c r="Q611" s="138"/>
      <c r="R611" s="138"/>
      <c r="S611" s="138"/>
      <c r="T611" s="138"/>
      <c r="U611" s="138"/>
      <c r="V611" s="138"/>
      <c r="W611" s="138"/>
      <c r="X611" s="138"/>
      <c r="Y611" s="138"/>
      <c r="Z611" s="138"/>
    </row>
    <row r="612" spans="1:26" ht="12.75" customHeight="1" x14ac:dyDescent="0.2">
      <c r="A612" s="138"/>
      <c r="B612" s="138"/>
      <c r="C612" s="138"/>
      <c r="D612" s="138"/>
      <c r="E612" s="138"/>
      <c r="F612" s="138"/>
      <c r="G612" s="138"/>
      <c r="H612" s="138"/>
      <c r="I612" s="138"/>
      <c r="J612" s="138"/>
      <c r="K612" s="138"/>
      <c r="L612" s="138"/>
      <c r="M612" s="138"/>
      <c r="N612" s="138"/>
      <c r="O612" s="138"/>
      <c r="P612" s="138"/>
      <c r="Q612" s="138"/>
      <c r="R612" s="138"/>
      <c r="S612" s="138"/>
      <c r="T612" s="138"/>
      <c r="U612" s="138"/>
      <c r="V612" s="138"/>
      <c r="W612" s="138"/>
      <c r="X612" s="138"/>
      <c r="Y612" s="138"/>
      <c r="Z612" s="138"/>
    </row>
    <row r="613" spans="1:26" ht="12.75" customHeight="1" x14ac:dyDescent="0.2">
      <c r="A613" s="138"/>
      <c r="B613" s="138"/>
      <c r="C613" s="138"/>
      <c r="D613" s="138"/>
      <c r="E613" s="138"/>
      <c r="F613" s="138"/>
      <c r="G613" s="138"/>
      <c r="H613" s="138"/>
      <c r="I613" s="138"/>
      <c r="J613" s="138"/>
      <c r="K613" s="138"/>
      <c r="L613" s="138"/>
      <c r="M613" s="138"/>
      <c r="N613" s="138"/>
      <c r="O613" s="138"/>
      <c r="P613" s="138"/>
      <c r="Q613" s="138"/>
      <c r="R613" s="138"/>
      <c r="S613" s="138"/>
      <c r="T613" s="138"/>
      <c r="U613" s="138"/>
      <c r="V613" s="138"/>
      <c r="W613" s="138"/>
      <c r="X613" s="138"/>
      <c r="Y613" s="138"/>
      <c r="Z613" s="138"/>
    </row>
    <row r="614" spans="1:26" ht="12.75" customHeight="1" x14ac:dyDescent="0.2">
      <c r="A614" s="138"/>
      <c r="B614" s="138"/>
      <c r="C614" s="138"/>
      <c r="D614" s="138"/>
      <c r="E614" s="138"/>
      <c r="F614" s="138"/>
      <c r="G614" s="138"/>
      <c r="H614" s="138"/>
      <c r="I614" s="138"/>
      <c r="J614" s="138"/>
      <c r="K614" s="138"/>
      <c r="L614" s="138"/>
      <c r="M614" s="138"/>
      <c r="N614" s="138"/>
      <c r="O614" s="138"/>
      <c r="P614" s="138"/>
      <c r="Q614" s="138"/>
      <c r="R614" s="138"/>
      <c r="S614" s="138"/>
      <c r="T614" s="138"/>
      <c r="U614" s="138"/>
      <c r="V614" s="138"/>
      <c r="W614" s="138"/>
      <c r="X614" s="138"/>
      <c r="Y614" s="138"/>
      <c r="Z614" s="138"/>
    </row>
    <row r="615" spans="1:26" ht="12.75" customHeight="1" x14ac:dyDescent="0.2">
      <c r="A615" s="138"/>
      <c r="B615" s="138"/>
      <c r="C615" s="138"/>
      <c r="D615" s="138"/>
      <c r="E615" s="138"/>
      <c r="F615" s="138"/>
      <c r="G615" s="138"/>
      <c r="H615" s="138"/>
      <c r="I615" s="138"/>
      <c r="J615" s="138"/>
      <c r="K615" s="138"/>
      <c r="L615" s="138"/>
      <c r="M615" s="138"/>
      <c r="N615" s="138"/>
      <c r="O615" s="138"/>
      <c r="P615" s="138"/>
      <c r="Q615" s="138"/>
      <c r="R615" s="138"/>
      <c r="S615" s="138"/>
      <c r="T615" s="138"/>
      <c r="U615" s="138"/>
      <c r="V615" s="138"/>
      <c r="W615" s="138"/>
      <c r="X615" s="138"/>
      <c r="Y615" s="138"/>
      <c r="Z615" s="138"/>
    </row>
    <row r="616" spans="1:26" ht="12.75" customHeight="1" x14ac:dyDescent="0.2">
      <c r="A616" s="138"/>
      <c r="B616" s="138"/>
      <c r="C616" s="138"/>
      <c r="D616" s="138"/>
      <c r="E616" s="138"/>
      <c r="F616" s="138"/>
      <c r="G616" s="138"/>
      <c r="H616" s="138"/>
      <c r="I616" s="138"/>
      <c r="J616" s="138"/>
      <c r="K616" s="138"/>
      <c r="L616" s="138"/>
      <c r="M616" s="138"/>
      <c r="N616" s="138"/>
      <c r="O616" s="138"/>
      <c r="P616" s="138"/>
      <c r="Q616" s="138"/>
      <c r="R616" s="138"/>
      <c r="S616" s="138"/>
      <c r="T616" s="138"/>
      <c r="U616" s="138"/>
      <c r="V616" s="138"/>
      <c r="W616" s="138"/>
      <c r="X616" s="138"/>
      <c r="Y616" s="138"/>
      <c r="Z616" s="138"/>
    </row>
    <row r="617" spans="1:26" ht="12.75" customHeight="1" x14ac:dyDescent="0.2">
      <c r="A617" s="138"/>
      <c r="B617" s="138"/>
      <c r="C617" s="138"/>
      <c r="D617" s="138"/>
      <c r="E617" s="138"/>
      <c r="F617" s="138"/>
      <c r="G617" s="138"/>
      <c r="H617" s="138"/>
      <c r="I617" s="138"/>
      <c r="J617" s="138"/>
      <c r="K617" s="138"/>
      <c r="L617" s="138"/>
      <c r="M617" s="138"/>
      <c r="N617" s="138"/>
      <c r="O617" s="138"/>
      <c r="P617" s="138"/>
      <c r="Q617" s="138"/>
      <c r="R617" s="138"/>
      <c r="S617" s="138"/>
      <c r="T617" s="138"/>
      <c r="U617" s="138"/>
      <c r="V617" s="138"/>
      <c r="W617" s="138"/>
      <c r="X617" s="138"/>
      <c r="Y617" s="138"/>
      <c r="Z617" s="138"/>
    </row>
    <row r="618" spans="1:26" ht="12.75" customHeight="1" x14ac:dyDescent="0.2">
      <c r="A618" s="138"/>
      <c r="B618" s="138"/>
      <c r="C618" s="138"/>
      <c r="D618" s="138"/>
      <c r="E618" s="138"/>
      <c r="F618" s="138"/>
      <c r="G618" s="138"/>
      <c r="H618" s="138"/>
      <c r="I618" s="138"/>
      <c r="J618" s="138"/>
      <c r="K618" s="138"/>
      <c r="L618" s="138"/>
      <c r="M618" s="138"/>
      <c r="N618" s="138"/>
      <c r="O618" s="138"/>
      <c r="P618" s="138"/>
      <c r="Q618" s="138"/>
      <c r="R618" s="138"/>
      <c r="S618" s="138"/>
      <c r="T618" s="138"/>
      <c r="U618" s="138"/>
      <c r="V618" s="138"/>
      <c r="W618" s="138"/>
      <c r="X618" s="138"/>
      <c r="Y618" s="138"/>
      <c r="Z618" s="138"/>
    </row>
    <row r="619" spans="1:26" ht="12.75" customHeight="1" x14ac:dyDescent="0.2">
      <c r="A619" s="138"/>
      <c r="B619" s="138"/>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c r="Z619" s="138"/>
    </row>
    <row r="620" spans="1:26" ht="12.75" customHeight="1" x14ac:dyDescent="0.2">
      <c r="A620" s="138"/>
      <c r="B620" s="138"/>
      <c r="C620" s="138"/>
      <c r="D620" s="138"/>
      <c r="E620" s="138"/>
      <c r="F620" s="138"/>
      <c r="G620" s="138"/>
      <c r="H620" s="138"/>
      <c r="I620" s="138"/>
      <c r="J620" s="138"/>
      <c r="K620" s="138"/>
      <c r="L620" s="138"/>
      <c r="M620" s="138"/>
      <c r="N620" s="138"/>
      <c r="O620" s="138"/>
      <c r="P620" s="138"/>
      <c r="Q620" s="138"/>
      <c r="R620" s="138"/>
      <c r="S620" s="138"/>
      <c r="T620" s="138"/>
      <c r="U620" s="138"/>
      <c r="V620" s="138"/>
      <c r="W620" s="138"/>
      <c r="X620" s="138"/>
      <c r="Y620" s="138"/>
      <c r="Z620" s="138"/>
    </row>
    <row r="621" spans="1:26" ht="12.75" customHeight="1" x14ac:dyDescent="0.2">
      <c r="A621" s="138"/>
      <c r="B621" s="138"/>
      <c r="C621" s="138"/>
      <c r="D621" s="138"/>
      <c r="E621" s="138"/>
      <c r="F621" s="138"/>
      <c r="G621" s="138"/>
      <c r="H621" s="138"/>
      <c r="I621" s="138"/>
      <c r="J621" s="138"/>
      <c r="K621" s="138"/>
      <c r="L621" s="138"/>
      <c r="M621" s="138"/>
      <c r="N621" s="138"/>
      <c r="O621" s="138"/>
      <c r="P621" s="138"/>
      <c r="Q621" s="138"/>
      <c r="R621" s="138"/>
      <c r="S621" s="138"/>
      <c r="T621" s="138"/>
      <c r="U621" s="138"/>
      <c r="V621" s="138"/>
      <c r="W621" s="138"/>
      <c r="X621" s="138"/>
      <c r="Y621" s="138"/>
      <c r="Z621" s="138"/>
    </row>
    <row r="622" spans="1:26" ht="12.75" customHeight="1" x14ac:dyDescent="0.2">
      <c r="A622" s="138"/>
      <c r="B622" s="138"/>
      <c r="C622" s="138"/>
      <c r="D622" s="138"/>
      <c r="E622" s="138"/>
      <c r="F622" s="138"/>
      <c r="G622" s="138"/>
      <c r="H622" s="138"/>
      <c r="I622" s="138"/>
      <c r="J622" s="138"/>
      <c r="K622" s="138"/>
      <c r="L622" s="138"/>
      <c r="M622" s="138"/>
      <c r="N622" s="138"/>
      <c r="O622" s="138"/>
      <c r="P622" s="138"/>
      <c r="Q622" s="138"/>
      <c r="R622" s="138"/>
      <c r="S622" s="138"/>
      <c r="T622" s="138"/>
      <c r="U622" s="138"/>
      <c r="V622" s="138"/>
      <c r="W622" s="138"/>
      <c r="X622" s="138"/>
      <c r="Y622" s="138"/>
      <c r="Z622" s="138"/>
    </row>
    <row r="623" spans="1:26" ht="12.75" customHeight="1" x14ac:dyDescent="0.2">
      <c r="A623" s="138"/>
      <c r="B623" s="138"/>
      <c r="C623" s="138"/>
      <c r="D623" s="138"/>
      <c r="E623" s="138"/>
      <c r="F623" s="138"/>
      <c r="G623" s="138"/>
      <c r="H623" s="138"/>
      <c r="I623" s="138"/>
      <c r="J623" s="138"/>
      <c r="K623" s="138"/>
      <c r="L623" s="138"/>
      <c r="M623" s="138"/>
      <c r="N623" s="138"/>
      <c r="O623" s="138"/>
      <c r="P623" s="138"/>
      <c r="Q623" s="138"/>
      <c r="R623" s="138"/>
      <c r="S623" s="138"/>
      <c r="T623" s="138"/>
      <c r="U623" s="138"/>
      <c r="V623" s="138"/>
      <c r="W623" s="138"/>
      <c r="X623" s="138"/>
      <c r="Y623" s="138"/>
      <c r="Z623" s="138"/>
    </row>
    <row r="624" spans="1:26" ht="12.75" customHeight="1" x14ac:dyDescent="0.2">
      <c r="A624" s="138"/>
      <c r="B624" s="138"/>
      <c r="C624" s="138"/>
      <c r="D624" s="138"/>
      <c r="E624" s="138"/>
      <c r="F624" s="138"/>
      <c r="G624" s="138"/>
      <c r="H624" s="138"/>
      <c r="I624" s="138"/>
      <c r="J624" s="138"/>
      <c r="K624" s="138"/>
      <c r="L624" s="138"/>
      <c r="M624" s="138"/>
      <c r="N624" s="138"/>
      <c r="O624" s="138"/>
      <c r="P624" s="138"/>
      <c r="Q624" s="138"/>
      <c r="R624" s="138"/>
      <c r="S624" s="138"/>
      <c r="T624" s="138"/>
      <c r="U624" s="138"/>
      <c r="V624" s="138"/>
      <c r="W624" s="138"/>
      <c r="X624" s="138"/>
      <c r="Y624" s="138"/>
      <c r="Z624" s="138"/>
    </row>
    <row r="625" spans="1:26" ht="12.75" customHeight="1" x14ac:dyDescent="0.2">
      <c r="A625" s="138"/>
      <c r="B625" s="138"/>
      <c r="C625" s="138"/>
      <c r="D625" s="138"/>
      <c r="E625" s="138"/>
      <c r="F625" s="138"/>
      <c r="G625" s="138"/>
      <c r="H625" s="138"/>
      <c r="I625" s="138"/>
      <c r="J625" s="138"/>
      <c r="K625" s="138"/>
      <c r="L625" s="138"/>
      <c r="M625" s="138"/>
      <c r="N625" s="138"/>
      <c r="O625" s="138"/>
      <c r="P625" s="138"/>
      <c r="Q625" s="138"/>
      <c r="R625" s="138"/>
      <c r="S625" s="138"/>
      <c r="T625" s="138"/>
      <c r="U625" s="138"/>
      <c r="V625" s="138"/>
      <c r="W625" s="138"/>
      <c r="X625" s="138"/>
      <c r="Y625" s="138"/>
      <c r="Z625" s="138"/>
    </row>
    <row r="626" spans="1:26" ht="12.75" customHeight="1" x14ac:dyDescent="0.2">
      <c r="A626" s="138"/>
      <c r="B626" s="138"/>
      <c r="C626" s="138"/>
      <c r="D626" s="138"/>
      <c r="E626" s="138"/>
      <c r="F626" s="138"/>
      <c r="G626" s="138"/>
      <c r="H626" s="138"/>
      <c r="I626" s="138"/>
      <c r="J626" s="138"/>
      <c r="K626" s="138"/>
      <c r="L626" s="138"/>
      <c r="M626" s="138"/>
      <c r="N626" s="138"/>
      <c r="O626" s="138"/>
      <c r="P626" s="138"/>
      <c r="Q626" s="138"/>
      <c r="R626" s="138"/>
      <c r="S626" s="138"/>
      <c r="T626" s="138"/>
      <c r="U626" s="138"/>
      <c r="V626" s="138"/>
      <c r="W626" s="138"/>
      <c r="X626" s="138"/>
      <c r="Y626" s="138"/>
      <c r="Z626" s="138"/>
    </row>
    <row r="627" spans="1:26" ht="12.75" customHeight="1" x14ac:dyDescent="0.2">
      <c r="A627" s="138"/>
      <c r="B627" s="138"/>
      <c r="C627" s="138"/>
      <c r="D627" s="138"/>
      <c r="E627" s="138"/>
      <c r="F627" s="138"/>
      <c r="G627" s="138"/>
      <c r="H627" s="138"/>
      <c r="I627" s="138"/>
      <c r="J627" s="138"/>
      <c r="K627" s="138"/>
      <c r="L627" s="138"/>
      <c r="M627" s="138"/>
      <c r="N627" s="138"/>
      <c r="O627" s="138"/>
      <c r="P627" s="138"/>
      <c r="Q627" s="138"/>
      <c r="R627" s="138"/>
      <c r="S627" s="138"/>
      <c r="T627" s="138"/>
      <c r="U627" s="138"/>
      <c r="V627" s="138"/>
      <c r="W627" s="138"/>
      <c r="X627" s="138"/>
      <c r="Y627" s="138"/>
      <c r="Z627" s="138"/>
    </row>
    <row r="628" spans="1:26" ht="12.75" customHeight="1" x14ac:dyDescent="0.2">
      <c r="A628" s="138"/>
      <c r="B628" s="138"/>
      <c r="C628" s="138"/>
      <c r="D628" s="138"/>
      <c r="E628" s="138"/>
      <c r="F628" s="138"/>
      <c r="G628" s="138"/>
      <c r="H628" s="138"/>
      <c r="I628" s="138"/>
      <c r="J628" s="138"/>
      <c r="K628" s="138"/>
      <c r="L628" s="138"/>
      <c r="M628" s="138"/>
      <c r="N628" s="138"/>
      <c r="O628" s="138"/>
      <c r="P628" s="138"/>
      <c r="Q628" s="138"/>
      <c r="R628" s="138"/>
      <c r="S628" s="138"/>
      <c r="T628" s="138"/>
      <c r="U628" s="138"/>
      <c r="V628" s="138"/>
      <c r="W628" s="138"/>
      <c r="X628" s="138"/>
      <c r="Y628" s="138"/>
      <c r="Z628" s="138"/>
    </row>
    <row r="629" spans="1:26" ht="12.75" customHeight="1" x14ac:dyDescent="0.2">
      <c r="A629" s="138"/>
      <c r="B629" s="138"/>
      <c r="C629" s="138"/>
      <c r="D629" s="138"/>
      <c r="E629" s="138"/>
      <c r="F629" s="138"/>
      <c r="G629" s="138"/>
      <c r="H629" s="138"/>
      <c r="I629" s="138"/>
      <c r="J629" s="138"/>
      <c r="K629" s="138"/>
      <c r="L629" s="138"/>
      <c r="M629" s="138"/>
      <c r="N629" s="138"/>
      <c r="O629" s="138"/>
      <c r="P629" s="138"/>
      <c r="Q629" s="138"/>
      <c r="R629" s="138"/>
      <c r="S629" s="138"/>
      <c r="T629" s="138"/>
      <c r="U629" s="138"/>
      <c r="V629" s="138"/>
      <c r="W629" s="138"/>
      <c r="X629" s="138"/>
      <c r="Y629" s="138"/>
      <c r="Z629" s="138"/>
    </row>
    <row r="630" spans="1:26" ht="12.75" customHeight="1" x14ac:dyDescent="0.2">
      <c r="A630" s="138"/>
      <c r="B630" s="138"/>
      <c r="C630" s="138"/>
      <c r="D630" s="138"/>
      <c r="E630" s="138"/>
      <c r="F630" s="138"/>
      <c r="G630" s="138"/>
      <c r="H630" s="138"/>
      <c r="I630" s="138"/>
      <c r="J630" s="138"/>
      <c r="K630" s="138"/>
      <c r="L630" s="138"/>
      <c r="M630" s="138"/>
      <c r="N630" s="138"/>
      <c r="O630" s="138"/>
      <c r="P630" s="138"/>
      <c r="Q630" s="138"/>
      <c r="R630" s="138"/>
      <c r="S630" s="138"/>
      <c r="T630" s="138"/>
      <c r="U630" s="138"/>
      <c r="V630" s="138"/>
      <c r="W630" s="138"/>
      <c r="X630" s="138"/>
      <c r="Y630" s="138"/>
      <c r="Z630" s="138"/>
    </row>
    <row r="631" spans="1:26" ht="12.75" customHeight="1" x14ac:dyDescent="0.2">
      <c r="A631" s="138"/>
      <c r="B631" s="138"/>
      <c r="C631" s="138"/>
      <c r="D631" s="138"/>
      <c r="E631" s="138"/>
      <c r="F631" s="138"/>
      <c r="G631" s="138"/>
      <c r="H631" s="138"/>
      <c r="I631" s="138"/>
      <c r="J631" s="138"/>
      <c r="K631" s="138"/>
      <c r="L631" s="138"/>
      <c r="M631" s="138"/>
      <c r="N631" s="138"/>
      <c r="O631" s="138"/>
      <c r="P631" s="138"/>
      <c r="Q631" s="138"/>
      <c r="R631" s="138"/>
      <c r="S631" s="138"/>
      <c r="T631" s="138"/>
      <c r="U631" s="138"/>
      <c r="V631" s="138"/>
      <c r="W631" s="138"/>
      <c r="X631" s="138"/>
      <c r="Y631" s="138"/>
      <c r="Z631" s="138"/>
    </row>
    <row r="632" spans="1:26" ht="12.75" customHeight="1" x14ac:dyDescent="0.2">
      <c r="A632" s="138"/>
      <c r="B632" s="138"/>
      <c r="C632" s="138"/>
      <c r="D632" s="138"/>
      <c r="E632" s="138"/>
      <c r="F632" s="138"/>
      <c r="G632" s="138"/>
      <c r="H632" s="138"/>
      <c r="I632" s="138"/>
      <c r="J632" s="138"/>
      <c r="K632" s="138"/>
      <c r="L632" s="138"/>
      <c r="M632" s="138"/>
      <c r="N632" s="138"/>
      <c r="O632" s="138"/>
      <c r="P632" s="138"/>
      <c r="Q632" s="138"/>
      <c r="R632" s="138"/>
      <c r="S632" s="138"/>
      <c r="T632" s="138"/>
      <c r="U632" s="138"/>
      <c r="V632" s="138"/>
      <c r="W632" s="138"/>
      <c r="X632" s="138"/>
      <c r="Y632" s="138"/>
      <c r="Z632" s="138"/>
    </row>
    <row r="633" spans="1:26" ht="12.75" customHeight="1" x14ac:dyDescent="0.2">
      <c r="A633" s="138"/>
      <c r="B633" s="138"/>
      <c r="C633" s="138"/>
      <c r="D633" s="138"/>
      <c r="E633" s="138"/>
      <c r="F633" s="138"/>
      <c r="G633" s="138"/>
      <c r="H633" s="138"/>
      <c r="I633" s="138"/>
      <c r="J633" s="138"/>
      <c r="K633" s="138"/>
      <c r="L633" s="138"/>
      <c r="M633" s="138"/>
      <c r="N633" s="138"/>
      <c r="O633" s="138"/>
      <c r="P633" s="138"/>
      <c r="Q633" s="138"/>
      <c r="R633" s="138"/>
      <c r="S633" s="138"/>
      <c r="T633" s="138"/>
      <c r="U633" s="138"/>
      <c r="V633" s="138"/>
      <c r="W633" s="138"/>
      <c r="X633" s="138"/>
      <c r="Y633" s="138"/>
      <c r="Z633" s="138"/>
    </row>
    <row r="634" spans="1:26" ht="12.75" customHeight="1" x14ac:dyDescent="0.2">
      <c r="A634" s="138"/>
      <c r="B634" s="138"/>
      <c r="C634" s="138"/>
      <c r="D634" s="138"/>
      <c r="E634" s="138"/>
      <c r="F634" s="138"/>
      <c r="G634" s="138"/>
      <c r="H634" s="138"/>
      <c r="I634" s="138"/>
      <c r="J634" s="138"/>
      <c r="K634" s="138"/>
      <c r="L634" s="138"/>
      <c r="M634" s="138"/>
      <c r="N634" s="138"/>
      <c r="O634" s="138"/>
      <c r="P634" s="138"/>
      <c r="Q634" s="138"/>
      <c r="R634" s="138"/>
      <c r="S634" s="138"/>
      <c r="T634" s="138"/>
      <c r="U634" s="138"/>
      <c r="V634" s="138"/>
      <c r="W634" s="138"/>
      <c r="X634" s="138"/>
      <c r="Y634" s="138"/>
      <c r="Z634" s="138"/>
    </row>
    <row r="635" spans="1:26" ht="12.75" customHeight="1" x14ac:dyDescent="0.2">
      <c r="A635" s="138"/>
      <c r="B635" s="138"/>
      <c r="C635" s="138"/>
      <c r="D635" s="138"/>
      <c r="E635" s="138"/>
      <c r="F635" s="138"/>
      <c r="G635" s="138"/>
      <c r="H635" s="138"/>
      <c r="I635" s="138"/>
      <c r="J635" s="138"/>
      <c r="K635" s="138"/>
      <c r="L635" s="138"/>
      <c r="M635" s="138"/>
      <c r="N635" s="138"/>
      <c r="O635" s="138"/>
      <c r="P635" s="138"/>
      <c r="Q635" s="138"/>
      <c r="R635" s="138"/>
      <c r="S635" s="138"/>
      <c r="T635" s="138"/>
      <c r="U635" s="138"/>
      <c r="V635" s="138"/>
      <c r="W635" s="138"/>
      <c r="X635" s="138"/>
      <c r="Y635" s="138"/>
      <c r="Z635" s="138"/>
    </row>
    <row r="636" spans="1:26" ht="12.75" customHeight="1" x14ac:dyDescent="0.2">
      <c r="A636" s="138"/>
      <c r="B636" s="138"/>
      <c r="C636" s="138"/>
      <c r="D636" s="138"/>
      <c r="E636" s="138"/>
      <c r="F636" s="138"/>
      <c r="G636" s="138"/>
      <c r="H636" s="138"/>
      <c r="I636" s="138"/>
      <c r="J636" s="138"/>
      <c r="K636" s="138"/>
      <c r="L636" s="138"/>
      <c r="M636" s="138"/>
      <c r="N636" s="138"/>
      <c r="O636" s="138"/>
      <c r="P636" s="138"/>
      <c r="Q636" s="138"/>
      <c r="R636" s="138"/>
      <c r="S636" s="138"/>
      <c r="T636" s="138"/>
      <c r="U636" s="138"/>
      <c r="V636" s="138"/>
      <c r="W636" s="138"/>
      <c r="X636" s="138"/>
      <c r="Y636" s="138"/>
      <c r="Z636" s="138"/>
    </row>
    <row r="637" spans="1:26" ht="12.75" customHeight="1" x14ac:dyDescent="0.2">
      <c r="A637" s="138"/>
      <c r="B637" s="138"/>
      <c r="C637" s="138"/>
      <c r="D637" s="138"/>
      <c r="E637" s="138"/>
      <c r="F637" s="138"/>
      <c r="G637" s="138"/>
      <c r="H637" s="138"/>
      <c r="I637" s="138"/>
      <c r="J637" s="138"/>
      <c r="K637" s="138"/>
      <c r="L637" s="138"/>
      <c r="M637" s="138"/>
      <c r="N637" s="138"/>
      <c r="O637" s="138"/>
      <c r="P637" s="138"/>
      <c r="Q637" s="138"/>
      <c r="R637" s="138"/>
      <c r="S637" s="138"/>
      <c r="T637" s="138"/>
      <c r="U637" s="138"/>
      <c r="V637" s="138"/>
      <c r="W637" s="138"/>
      <c r="X637" s="138"/>
      <c r="Y637" s="138"/>
      <c r="Z637" s="138"/>
    </row>
    <row r="638" spans="1:26" ht="12.75" customHeight="1" x14ac:dyDescent="0.2">
      <c r="A638" s="138"/>
      <c r="B638" s="138"/>
      <c r="C638" s="138"/>
      <c r="D638" s="138"/>
      <c r="E638" s="138"/>
      <c r="F638" s="138"/>
      <c r="G638" s="138"/>
      <c r="H638" s="138"/>
      <c r="I638" s="138"/>
      <c r="J638" s="138"/>
      <c r="K638" s="138"/>
      <c r="L638" s="138"/>
      <c r="M638" s="138"/>
      <c r="N638" s="138"/>
      <c r="O638" s="138"/>
      <c r="P638" s="138"/>
      <c r="Q638" s="138"/>
      <c r="R638" s="138"/>
      <c r="S638" s="138"/>
      <c r="T638" s="138"/>
      <c r="U638" s="138"/>
      <c r="V638" s="138"/>
      <c r="W638" s="138"/>
      <c r="X638" s="138"/>
      <c r="Y638" s="138"/>
      <c r="Z638" s="138"/>
    </row>
    <row r="639" spans="1:26" ht="12.75" customHeight="1" x14ac:dyDescent="0.2">
      <c r="A639" s="138"/>
      <c r="B639" s="138"/>
      <c r="C639" s="138"/>
      <c r="D639" s="138"/>
      <c r="E639" s="138"/>
      <c r="F639" s="138"/>
      <c r="G639" s="138"/>
      <c r="H639" s="138"/>
      <c r="I639" s="138"/>
      <c r="J639" s="138"/>
      <c r="K639" s="138"/>
      <c r="L639" s="138"/>
      <c r="M639" s="138"/>
      <c r="N639" s="138"/>
      <c r="O639" s="138"/>
      <c r="P639" s="138"/>
      <c r="Q639" s="138"/>
      <c r="R639" s="138"/>
      <c r="S639" s="138"/>
      <c r="T639" s="138"/>
      <c r="U639" s="138"/>
      <c r="V639" s="138"/>
      <c r="W639" s="138"/>
      <c r="X639" s="138"/>
      <c r="Y639" s="138"/>
      <c r="Z639" s="138"/>
    </row>
    <row r="640" spans="1:26" ht="12.75" customHeight="1" x14ac:dyDescent="0.2">
      <c r="A640" s="138"/>
      <c r="B640" s="138"/>
      <c r="C640" s="138"/>
      <c r="D640" s="138"/>
      <c r="E640" s="138"/>
      <c r="F640" s="138"/>
      <c r="G640" s="138"/>
      <c r="H640" s="138"/>
      <c r="I640" s="138"/>
      <c r="J640" s="138"/>
      <c r="K640" s="138"/>
      <c r="L640" s="138"/>
      <c r="M640" s="138"/>
      <c r="N640" s="138"/>
      <c r="O640" s="138"/>
      <c r="P640" s="138"/>
      <c r="Q640" s="138"/>
      <c r="R640" s="138"/>
      <c r="S640" s="138"/>
      <c r="T640" s="138"/>
      <c r="U640" s="138"/>
      <c r="V640" s="138"/>
      <c r="W640" s="138"/>
      <c r="X640" s="138"/>
      <c r="Y640" s="138"/>
      <c r="Z640" s="138"/>
    </row>
    <row r="641" spans="1:26" ht="12.75" customHeight="1" x14ac:dyDescent="0.2">
      <c r="A641" s="138"/>
      <c r="B641" s="138"/>
      <c r="C641" s="138"/>
      <c r="D641" s="138"/>
      <c r="E641" s="138"/>
      <c r="F641" s="138"/>
      <c r="G641" s="138"/>
      <c r="H641" s="138"/>
      <c r="I641" s="138"/>
      <c r="J641" s="138"/>
      <c r="K641" s="138"/>
      <c r="L641" s="138"/>
      <c r="M641" s="138"/>
      <c r="N641" s="138"/>
      <c r="O641" s="138"/>
      <c r="P641" s="138"/>
      <c r="Q641" s="138"/>
      <c r="R641" s="138"/>
      <c r="S641" s="138"/>
      <c r="T641" s="138"/>
      <c r="U641" s="138"/>
      <c r="V641" s="138"/>
      <c r="W641" s="138"/>
      <c r="X641" s="138"/>
      <c r="Y641" s="138"/>
      <c r="Z641" s="138"/>
    </row>
    <row r="642" spans="1:26" ht="12.75" customHeight="1" x14ac:dyDescent="0.2">
      <c r="A642" s="138"/>
      <c r="B642" s="138"/>
      <c r="C642" s="138"/>
      <c r="D642" s="138"/>
      <c r="E642" s="138"/>
      <c r="F642" s="138"/>
      <c r="G642" s="138"/>
      <c r="H642" s="138"/>
      <c r="I642" s="138"/>
      <c r="J642" s="138"/>
      <c r="K642" s="138"/>
      <c r="L642" s="138"/>
      <c r="M642" s="138"/>
      <c r="N642" s="138"/>
      <c r="O642" s="138"/>
      <c r="P642" s="138"/>
      <c r="Q642" s="138"/>
      <c r="R642" s="138"/>
      <c r="S642" s="138"/>
      <c r="T642" s="138"/>
      <c r="U642" s="138"/>
      <c r="V642" s="138"/>
      <c r="W642" s="138"/>
      <c r="X642" s="138"/>
      <c r="Y642" s="138"/>
      <c r="Z642" s="138"/>
    </row>
    <row r="643" spans="1:26" ht="12.75" customHeight="1" x14ac:dyDescent="0.2">
      <c r="A643" s="138"/>
      <c r="B643" s="138"/>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c r="Z643" s="138"/>
    </row>
    <row r="644" spans="1:26" ht="12.75" customHeight="1" x14ac:dyDescent="0.2">
      <c r="A644" s="138"/>
      <c r="B644" s="138"/>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c r="Z644" s="138"/>
    </row>
    <row r="645" spans="1:26" ht="12.75" customHeight="1" x14ac:dyDescent="0.2">
      <c r="A645" s="138"/>
      <c r="B645" s="138"/>
      <c r="C645" s="138"/>
      <c r="D645" s="138"/>
      <c r="E645" s="138"/>
      <c r="F645" s="138"/>
      <c r="G645" s="138"/>
      <c r="H645" s="138"/>
      <c r="I645" s="138"/>
      <c r="J645" s="138"/>
      <c r="K645" s="138"/>
      <c r="L645" s="138"/>
      <c r="M645" s="138"/>
      <c r="N645" s="138"/>
      <c r="O645" s="138"/>
      <c r="P645" s="138"/>
      <c r="Q645" s="138"/>
      <c r="R645" s="138"/>
      <c r="S645" s="138"/>
      <c r="T645" s="138"/>
      <c r="U645" s="138"/>
      <c r="V645" s="138"/>
      <c r="W645" s="138"/>
      <c r="X645" s="138"/>
      <c r="Y645" s="138"/>
      <c r="Z645" s="138"/>
    </row>
    <row r="646" spans="1:26" ht="12.75" customHeight="1" x14ac:dyDescent="0.2">
      <c r="A646" s="138"/>
      <c r="B646" s="138"/>
      <c r="C646" s="138"/>
      <c r="D646" s="138"/>
      <c r="E646" s="138"/>
      <c r="F646" s="138"/>
      <c r="G646" s="138"/>
      <c r="H646" s="138"/>
      <c r="I646" s="138"/>
      <c r="J646" s="138"/>
      <c r="K646" s="138"/>
      <c r="L646" s="138"/>
      <c r="M646" s="138"/>
      <c r="N646" s="138"/>
      <c r="O646" s="138"/>
      <c r="P646" s="138"/>
      <c r="Q646" s="138"/>
      <c r="R646" s="138"/>
      <c r="S646" s="138"/>
      <c r="T646" s="138"/>
      <c r="U646" s="138"/>
      <c r="V646" s="138"/>
      <c r="W646" s="138"/>
      <c r="X646" s="138"/>
      <c r="Y646" s="138"/>
      <c r="Z646" s="138"/>
    </row>
    <row r="647" spans="1:26" ht="12.75" customHeight="1" x14ac:dyDescent="0.2">
      <c r="A647" s="138"/>
      <c r="B647" s="138"/>
      <c r="C647" s="138"/>
      <c r="D647" s="138"/>
      <c r="E647" s="138"/>
      <c r="F647" s="138"/>
      <c r="G647" s="138"/>
      <c r="H647" s="138"/>
      <c r="I647" s="138"/>
      <c r="J647" s="138"/>
      <c r="K647" s="138"/>
      <c r="L647" s="138"/>
      <c r="M647" s="138"/>
      <c r="N647" s="138"/>
      <c r="O647" s="138"/>
      <c r="P647" s="138"/>
      <c r="Q647" s="138"/>
      <c r="R647" s="138"/>
      <c r="S647" s="138"/>
      <c r="T647" s="138"/>
      <c r="U647" s="138"/>
      <c r="V647" s="138"/>
      <c r="W647" s="138"/>
      <c r="X647" s="138"/>
      <c r="Y647" s="138"/>
      <c r="Z647" s="138"/>
    </row>
    <row r="648" spans="1:26" ht="12.75" customHeight="1" x14ac:dyDescent="0.2">
      <c r="A648" s="138"/>
      <c r="B648" s="138"/>
      <c r="C648" s="138"/>
      <c r="D648" s="138"/>
      <c r="E648" s="138"/>
      <c r="F648" s="138"/>
      <c r="G648" s="138"/>
      <c r="H648" s="138"/>
      <c r="I648" s="138"/>
      <c r="J648" s="138"/>
      <c r="K648" s="138"/>
      <c r="L648" s="138"/>
      <c r="M648" s="138"/>
      <c r="N648" s="138"/>
      <c r="O648" s="138"/>
      <c r="P648" s="138"/>
      <c r="Q648" s="138"/>
      <c r="R648" s="138"/>
      <c r="S648" s="138"/>
      <c r="T648" s="138"/>
      <c r="U648" s="138"/>
      <c r="V648" s="138"/>
      <c r="W648" s="138"/>
      <c r="X648" s="138"/>
      <c r="Y648" s="138"/>
      <c r="Z648" s="138"/>
    </row>
    <row r="649" spans="1:26" ht="12.75" customHeight="1" x14ac:dyDescent="0.2">
      <c r="A649" s="138"/>
      <c r="B649" s="138"/>
      <c r="C649" s="138"/>
      <c r="D649" s="138"/>
      <c r="E649" s="138"/>
      <c r="F649" s="138"/>
      <c r="G649" s="138"/>
      <c r="H649" s="138"/>
      <c r="I649" s="138"/>
      <c r="J649" s="138"/>
      <c r="K649" s="138"/>
      <c r="L649" s="138"/>
      <c r="M649" s="138"/>
      <c r="N649" s="138"/>
      <c r="O649" s="138"/>
      <c r="P649" s="138"/>
      <c r="Q649" s="138"/>
      <c r="R649" s="138"/>
      <c r="S649" s="138"/>
      <c r="T649" s="138"/>
      <c r="U649" s="138"/>
      <c r="V649" s="138"/>
      <c r="W649" s="138"/>
      <c r="X649" s="138"/>
      <c r="Y649" s="138"/>
      <c r="Z649" s="138"/>
    </row>
    <row r="650" spans="1:26" ht="12.75" customHeight="1" x14ac:dyDescent="0.2">
      <c r="A650" s="138"/>
      <c r="B650" s="138"/>
      <c r="C650" s="138"/>
      <c r="D650" s="138"/>
      <c r="E650" s="138"/>
      <c r="F650" s="138"/>
      <c r="G650" s="138"/>
      <c r="H650" s="138"/>
      <c r="I650" s="138"/>
      <c r="J650" s="138"/>
      <c r="K650" s="138"/>
      <c r="L650" s="138"/>
      <c r="M650" s="138"/>
      <c r="N650" s="138"/>
      <c r="O650" s="138"/>
      <c r="P650" s="138"/>
      <c r="Q650" s="138"/>
      <c r="R650" s="138"/>
      <c r="S650" s="138"/>
      <c r="T650" s="138"/>
      <c r="U650" s="138"/>
      <c r="V650" s="138"/>
      <c r="W650" s="138"/>
      <c r="X650" s="138"/>
      <c r="Y650" s="138"/>
      <c r="Z650" s="138"/>
    </row>
    <row r="651" spans="1:26" ht="12.75" customHeight="1" x14ac:dyDescent="0.2">
      <c r="A651" s="138"/>
      <c r="B651" s="138"/>
      <c r="C651" s="138"/>
      <c r="D651" s="138"/>
      <c r="E651" s="138"/>
      <c r="F651" s="138"/>
      <c r="G651" s="138"/>
      <c r="H651" s="138"/>
      <c r="I651" s="138"/>
      <c r="J651" s="138"/>
      <c r="K651" s="138"/>
      <c r="L651" s="138"/>
      <c r="M651" s="138"/>
      <c r="N651" s="138"/>
      <c r="O651" s="138"/>
      <c r="P651" s="138"/>
      <c r="Q651" s="138"/>
      <c r="R651" s="138"/>
      <c r="S651" s="138"/>
      <c r="T651" s="138"/>
      <c r="U651" s="138"/>
      <c r="V651" s="138"/>
      <c r="W651" s="138"/>
      <c r="X651" s="138"/>
      <c r="Y651" s="138"/>
      <c r="Z651" s="138"/>
    </row>
    <row r="652" spans="1:26" ht="12.75" customHeight="1" x14ac:dyDescent="0.2">
      <c r="A652" s="138"/>
      <c r="B652" s="138"/>
      <c r="C652" s="138"/>
      <c r="D652" s="138"/>
      <c r="E652" s="138"/>
      <c r="F652" s="138"/>
      <c r="G652" s="138"/>
      <c r="H652" s="138"/>
      <c r="I652" s="138"/>
      <c r="J652" s="138"/>
      <c r="K652" s="138"/>
      <c r="L652" s="138"/>
      <c r="M652" s="138"/>
      <c r="N652" s="138"/>
      <c r="O652" s="138"/>
      <c r="P652" s="138"/>
      <c r="Q652" s="138"/>
      <c r="R652" s="138"/>
      <c r="S652" s="138"/>
      <c r="T652" s="138"/>
      <c r="U652" s="138"/>
      <c r="V652" s="138"/>
      <c r="W652" s="138"/>
      <c r="X652" s="138"/>
      <c r="Y652" s="138"/>
      <c r="Z652" s="138"/>
    </row>
    <row r="653" spans="1:26" ht="12.75" customHeight="1" x14ac:dyDescent="0.2">
      <c r="A653" s="138"/>
      <c r="B653" s="138"/>
      <c r="C653" s="138"/>
      <c r="D653" s="138"/>
      <c r="E653" s="138"/>
      <c r="F653" s="138"/>
      <c r="G653" s="138"/>
      <c r="H653" s="138"/>
      <c r="I653" s="138"/>
      <c r="J653" s="138"/>
      <c r="K653" s="138"/>
      <c r="L653" s="138"/>
      <c r="M653" s="138"/>
      <c r="N653" s="138"/>
      <c r="O653" s="138"/>
      <c r="P653" s="138"/>
      <c r="Q653" s="138"/>
      <c r="R653" s="138"/>
      <c r="S653" s="138"/>
      <c r="T653" s="138"/>
      <c r="U653" s="138"/>
      <c r="V653" s="138"/>
      <c r="W653" s="138"/>
      <c r="X653" s="138"/>
      <c r="Y653" s="138"/>
      <c r="Z653" s="138"/>
    </row>
    <row r="654" spans="1:26" ht="12.75" customHeight="1" x14ac:dyDescent="0.2">
      <c r="A654" s="138"/>
      <c r="B654" s="138"/>
      <c r="C654" s="138"/>
      <c r="D654" s="138"/>
      <c r="E654" s="138"/>
      <c r="F654" s="138"/>
      <c r="G654" s="138"/>
      <c r="H654" s="138"/>
      <c r="I654" s="138"/>
      <c r="J654" s="138"/>
      <c r="K654" s="138"/>
      <c r="L654" s="138"/>
      <c r="M654" s="138"/>
      <c r="N654" s="138"/>
      <c r="O654" s="138"/>
      <c r="P654" s="138"/>
      <c r="Q654" s="138"/>
      <c r="R654" s="138"/>
      <c r="S654" s="138"/>
      <c r="T654" s="138"/>
      <c r="U654" s="138"/>
      <c r="V654" s="138"/>
      <c r="W654" s="138"/>
      <c r="X654" s="138"/>
      <c r="Y654" s="138"/>
      <c r="Z654" s="138"/>
    </row>
    <row r="655" spans="1:26" ht="12.75" customHeight="1" x14ac:dyDescent="0.2">
      <c r="A655" s="138"/>
      <c r="B655" s="138"/>
      <c r="C655" s="138"/>
      <c r="D655" s="138"/>
      <c r="E655" s="138"/>
      <c r="F655" s="138"/>
      <c r="G655" s="138"/>
      <c r="H655" s="138"/>
      <c r="I655" s="138"/>
      <c r="J655" s="138"/>
      <c r="K655" s="138"/>
      <c r="L655" s="138"/>
      <c r="M655" s="138"/>
      <c r="N655" s="138"/>
      <c r="O655" s="138"/>
      <c r="P655" s="138"/>
      <c r="Q655" s="138"/>
      <c r="R655" s="138"/>
      <c r="S655" s="138"/>
      <c r="T655" s="138"/>
      <c r="U655" s="138"/>
      <c r="V655" s="138"/>
      <c r="W655" s="138"/>
      <c r="X655" s="138"/>
      <c r="Y655" s="138"/>
      <c r="Z655" s="138"/>
    </row>
    <row r="656" spans="1:26" ht="12.75" customHeight="1" x14ac:dyDescent="0.2">
      <c r="A656" s="138"/>
      <c r="B656" s="138"/>
      <c r="C656" s="138"/>
      <c r="D656" s="138"/>
      <c r="E656" s="138"/>
      <c r="F656" s="138"/>
      <c r="G656" s="138"/>
      <c r="H656" s="138"/>
      <c r="I656" s="138"/>
      <c r="J656" s="138"/>
      <c r="K656" s="138"/>
      <c r="L656" s="138"/>
      <c r="M656" s="138"/>
      <c r="N656" s="138"/>
      <c r="O656" s="138"/>
      <c r="P656" s="138"/>
      <c r="Q656" s="138"/>
      <c r="R656" s="138"/>
      <c r="S656" s="138"/>
      <c r="T656" s="138"/>
      <c r="U656" s="138"/>
      <c r="V656" s="138"/>
      <c r="W656" s="138"/>
      <c r="X656" s="138"/>
      <c r="Y656" s="138"/>
      <c r="Z656" s="138"/>
    </row>
    <row r="657" spans="1:26" ht="12.75" customHeight="1" x14ac:dyDescent="0.2">
      <c r="A657" s="138"/>
      <c r="B657" s="138"/>
      <c r="C657" s="138"/>
      <c r="D657" s="138"/>
      <c r="E657" s="138"/>
      <c r="F657" s="138"/>
      <c r="G657" s="138"/>
      <c r="H657" s="138"/>
      <c r="I657" s="138"/>
      <c r="J657" s="138"/>
      <c r="K657" s="138"/>
      <c r="L657" s="138"/>
      <c r="M657" s="138"/>
      <c r="N657" s="138"/>
      <c r="O657" s="138"/>
      <c r="P657" s="138"/>
      <c r="Q657" s="138"/>
      <c r="R657" s="138"/>
      <c r="S657" s="138"/>
      <c r="T657" s="138"/>
      <c r="U657" s="138"/>
      <c r="V657" s="138"/>
      <c r="W657" s="138"/>
      <c r="X657" s="138"/>
      <c r="Y657" s="138"/>
      <c r="Z657" s="138"/>
    </row>
    <row r="658" spans="1:26" ht="12.75" customHeight="1" x14ac:dyDescent="0.2">
      <c r="A658" s="138"/>
      <c r="B658" s="138"/>
      <c r="C658" s="138"/>
      <c r="D658" s="138"/>
      <c r="E658" s="138"/>
      <c r="F658" s="138"/>
      <c r="G658" s="138"/>
      <c r="H658" s="138"/>
      <c r="I658" s="138"/>
      <c r="J658" s="138"/>
      <c r="K658" s="138"/>
      <c r="L658" s="138"/>
      <c r="M658" s="138"/>
      <c r="N658" s="138"/>
      <c r="O658" s="138"/>
      <c r="P658" s="138"/>
      <c r="Q658" s="138"/>
      <c r="R658" s="138"/>
      <c r="S658" s="138"/>
      <c r="T658" s="138"/>
      <c r="U658" s="138"/>
      <c r="V658" s="138"/>
      <c r="W658" s="138"/>
      <c r="X658" s="138"/>
      <c r="Y658" s="138"/>
      <c r="Z658" s="138"/>
    </row>
    <row r="659" spans="1:26" ht="12.75" customHeight="1" x14ac:dyDescent="0.2">
      <c r="A659" s="138"/>
      <c r="B659" s="138"/>
      <c r="C659" s="138"/>
      <c r="D659" s="138"/>
      <c r="E659" s="138"/>
      <c r="F659" s="138"/>
      <c r="G659" s="138"/>
      <c r="H659" s="138"/>
      <c r="I659" s="138"/>
      <c r="J659" s="138"/>
      <c r="K659" s="138"/>
      <c r="L659" s="138"/>
      <c r="M659" s="138"/>
      <c r="N659" s="138"/>
      <c r="O659" s="138"/>
      <c r="P659" s="138"/>
      <c r="Q659" s="138"/>
      <c r="R659" s="138"/>
      <c r="S659" s="138"/>
      <c r="T659" s="138"/>
      <c r="U659" s="138"/>
      <c r="V659" s="138"/>
      <c r="W659" s="138"/>
      <c r="X659" s="138"/>
      <c r="Y659" s="138"/>
      <c r="Z659" s="138"/>
    </row>
    <row r="660" spans="1:26" ht="12.75" customHeight="1" x14ac:dyDescent="0.2">
      <c r="A660" s="138"/>
      <c r="B660" s="138"/>
      <c r="C660" s="138"/>
      <c r="D660" s="138"/>
      <c r="E660" s="138"/>
      <c r="F660" s="138"/>
      <c r="G660" s="138"/>
      <c r="H660" s="138"/>
      <c r="I660" s="138"/>
      <c r="J660" s="138"/>
      <c r="K660" s="138"/>
      <c r="L660" s="138"/>
      <c r="M660" s="138"/>
      <c r="N660" s="138"/>
      <c r="O660" s="138"/>
      <c r="P660" s="138"/>
      <c r="Q660" s="138"/>
      <c r="R660" s="138"/>
      <c r="S660" s="138"/>
      <c r="T660" s="138"/>
      <c r="U660" s="138"/>
      <c r="V660" s="138"/>
      <c r="W660" s="138"/>
      <c r="X660" s="138"/>
      <c r="Y660" s="138"/>
      <c r="Z660" s="138"/>
    </row>
    <row r="661" spans="1:26" ht="12.75" customHeight="1" x14ac:dyDescent="0.2">
      <c r="A661" s="138"/>
      <c r="B661" s="138"/>
      <c r="C661" s="138"/>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c r="Z661" s="138"/>
    </row>
    <row r="662" spans="1:26" ht="12.75" customHeight="1" x14ac:dyDescent="0.2">
      <c r="A662" s="138"/>
      <c r="B662" s="138"/>
      <c r="C662" s="138"/>
      <c r="D662" s="138"/>
      <c r="E662" s="138"/>
      <c r="F662" s="138"/>
      <c r="G662" s="138"/>
      <c r="H662" s="138"/>
      <c r="I662" s="138"/>
      <c r="J662" s="138"/>
      <c r="K662" s="138"/>
      <c r="L662" s="138"/>
      <c r="M662" s="138"/>
      <c r="N662" s="138"/>
      <c r="O662" s="138"/>
      <c r="P662" s="138"/>
      <c r="Q662" s="138"/>
      <c r="R662" s="138"/>
      <c r="S662" s="138"/>
      <c r="T662" s="138"/>
      <c r="U662" s="138"/>
      <c r="V662" s="138"/>
      <c r="W662" s="138"/>
      <c r="X662" s="138"/>
      <c r="Y662" s="138"/>
      <c r="Z662" s="138"/>
    </row>
    <row r="663" spans="1:26" ht="12.75" customHeight="1" x14ac:dyDescent="0.2">
      <c r="A663" s="138"/>
      <c r="B663" s="138"/>
      <c r="C663" s="138"/>
      <c r="D663" s="138"/>
      <c r="E663" s="138"/>
      <c r="F663" s="138"/>
      <c r="G663" s="138"/>
      <c r="H663" s="138"/>
      <c r="I663" s="138"/>
      <c r="J663" s="138"/>
      <c r="K663" s="138"/>
      <c r="L663" s="138"/>
      <c r="M663" s="138"/>
      <c r="N663" s="138"/>
      <c r="O663" s="138"/>
      <c r="P663" s="138"/>
      <c r="Q663" s="138"/>
      <c r="R663" s="138"/>
      <c r="S663" s="138"/>
      <c r="T663" s="138"/>
      <c r="U663" s="138"/>
      <c r="V663" s="138"/>
      <c r="W663" s="138"/>
      <c r="X663" s="138"/>
      <c r="Y663" s="138"/>
      <c r="Z663" s="138"/>
    </row>
    <row r="664" spans="1:26" ht="12.75" customHeight="1" x14ac:dyDescent="0.2">
      <c r="A664" s="138"/>
      <c r="B664" s="138"/>
      <c r="C664" s="138"/>
      <c r="D664" s="138"/>
      <c r="E664" s="138"/>
      <c r="F664" s="138"/>
      <c r="G664" s="138"/>
      <c r="H664" s="138"/>
      <c r="I664" s="138"/>
      <c r="J664" s="138"/>
      <c r="K664" s="138"/>
      <c r="L664" s="138"/>
      <c r="M664" s="138"/>
      <c r="N664" s="138"/>
      <c r="O664" s="138"/>
      <c r="P664" s="138"/>
      <c r="Q664" s="138"/>
      <c r="R664" s="138"/>
      <c r="S664" s="138"/>
      <c r="T664" s="138"/>
      <c r="U664" s="138"/>
      <c r="V664" s="138"/>
      <c r="W664" s="138"/>
      <c r="X664" s="138"/>
      <c r="Y664" s="138"/>
      <c r="Z664" s="138"/>
    </row>
    <row r="665" spans="1:26" ht="12.75" customHeight="1" x14ac:dyDescent="0.2">
      <c r="A665" s="138"/>
      <c r="B665" s="138"/>
      <c r="C665" s="138"/>
      <c r="D665" s="138"/>
      <c r="E665" s="138"/>
      <c r="F665" s="138"/>
      <c r="G665" s="138"/>
      <c r="H665" s="138"/>
      <c r="I665" s="138"/>
      <c r="J665" s="138"/>
      <c r="K665" s="138"/>
      <c r="L665" s="138"/>
      <c r="M665" s="138"/>
      <c r="N665" s="138"/>
      <c r="O665" s="138"/>
      <c r="P665" s="138"/>
      <c r="Q665" s="138"/>
      <c r="R665" s="138"/>
      <c r="S665" s="138"/>
      <c r="T665" s="138"/>
      <c r="U665" s="138"/>
      <c r="V665" s="138"/>
      <c r="W665" s="138"/>
      <c r="X665" s="138"/>
      <c r="Y665" s="138"/>
      <c r="Z665" s="138"/>
    </row>
    <row r="666" spans="1:26" ht="12.75" customHeight="1" x14ac:dyDescent="0.2">
      <c r="A666" s="138"/>
      <c r="B666" s="138"/>
      <c r="C666" s="138"/>
      <c r="D666" s="138"/>
      <c r="E666" s="138"/>
      <c r="F666" s="138"/>
      <c r="G666" s="138"/>
      <c r="H666" s="138"/>
      <c r="I666" s="138"/>
      <c r="J666" s="138"/>
      <c r="K666" s="138"/>
      <c r="L666" s="138"/>
      <c r="M666" s="138"/>
      <c r="N666" s="138"/>
      <c r="O666" s="138"/>
      <c r="P666" s="138"/>
      <c r="Q666" s="138"/>
      <c r="R666" s="138"/>
      <c r="S666" s="138"/>
      <c r="T666" s="138"/>
      <c r="U666" s="138"/>
      <c r="V666" s="138"/>
      <c r="W666" s="138"/>
      <c r="X666" s="138"/>
      <c r="Y666" s="138"/>
      <c r="Z666" s="138"/>
    </row>
    <row r="667" spans="1:26" ht="12.75" customHeight="1" x14ac:dyDescent="0.2">
      <c r="A667" s="138"/>
      <c r="B667" s="138"/>
      <c r="C667" s="138"/>
      <c r="D667" s="138"/>
      <c r="E667" s="138"/>
      <c r="F667" s="138"/>
      <c r="G667" s="138"/>
      <c r="H667" s="138"/>
      <c r="I667" s="138"/>
      <c r="J667" s="138"/>
      <c r="K667" s="138"/>
      <c r="L667" s="138"/>
      <c r="M667" s="138"/>
      <c r="N667" s="138"/>
      <c r="O667" s="138"/>
      <c r="P667" s="138"/>
      <c r="Q667" s="138"/>
      <c r="R667" s="138"/>
      <c r="S667" s="138"/>
      <c r="T667" s="138"/>
      <c r="U667" s="138"/>
      <c r="V667" s="138"/>
      <c r="W667" s="138"/>
      <c r="X667" s="138"/>
      <c r="Y667" s="138"/>
      <c r="Z667" s="138"/>
    </row>
    <row r="668" spans="1:26" ht="12.75" customHeight="1" x14ac:dyDescent="0.2">
      <c r="A668" s="138"/>
      <c r="B668" s="138"/>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row>
    <row r="669" spans="1:26" ht="12.75" customHeight="1" x14ac:dyDescent="0.2">
      <c r="A669" s="138"/>
      <c r="B669" s="138"/>
      <c r="C669" s="138"/>
      <c r="D669" s="138"/>
      <c r="E669" s="138"/>
      <c r="F669" s="138"/>
      <c r="G669" s="138"/>
      <c r="H669" s="138"/>
      <c r="I669" s="138"/>
      <c r="J669" s="138"/>
      <c r="K669" s="138"/>
      <c r="L669" s="138"/>
      <c r="M669" s="138"/>
      <c r="N669" s="138"/>
      <c r="O669" s="138"/>
      <c r="P669" s="138"/>
      <c r="Q669" s="138"/>
      <c r="R669" s="138"/>
      <c r="S669" s="138"/>
      <c r="T669" s="138"/>
      <c r="U669" s="138"/>
      <c r="V669" s="138"/>
      <c r="W669" s="138"/>
      <c r="X669" s="138"/>
      <c r="Y669" s="138"/>
      <c r="Z669" s="138"/>
    </row>
    <row r="670" spans="1:26" ht="12.75" customHeight="1" x14ac:dyDescent="0.2">
      <c r="A670" s="138"/>
      <c r="B670" s="138"/>
      <c r="C670" s="138"/>
      <c r="D670" s="138"/>
      <c r="E670" s="138"/>
      <c r="F670" s="138"/>
      <c r="G670" s="138"/>
      <c r="H670" s="138"/>
      <c r="I670" s="138"/>
      <c r="J670" s="138"/>
      <c r="K670" s="138"/>
      <c r="L670" s="138"/>
      <c r="M670" s="138"/>
      <c r="N670" s="138"/>
      <c r="O670" s="138"/>
      <c r="P670" s="138"/>
      <c r="Q670" s="138"/>
      <c r="R670" s="138"/>
      <c r="S670" s="138"/>
      <c r="T670" s="138"/>
      <c r="U670" s="138"/>
      <c r="V670" s="138"/>
      <c r="W670" s="138"/>
      <c r="X670" s="138"/>
      <c r="Y670" s="138"/>
      <c r="Z670" s="138"/>
    </row>
    <row r="671" spans="1:26" ht="12.75" customHeight="1" x14ac:dyDescent="0.2">
      <c r="A671" s="138"/>
      <c r="B671" s="138"/>
      <c r="C671" s="138"/>
      <c r="D671" s="138"/>
      <c r="E671" s="138"/>
      <c r="F671" s="138"/>
      <c r="G671" s="138"/>
      <c r="H671" s="138"/>
      <c r="I671" s="138"/>
      <c r="J671" s="138"/>
      <c r="K671" s="138"/>
      <c r="L671" s="138"/>
      <c r="M671" s="138"/>
      <c r="N671" s="138"/>
      <c r="O671" s="138"/>
      <c r="P671" s="138"/>
      <c r="Q671" s="138"/>
      <c r="R671" s="138"/>
      <c r="S671" s="138"/>
      <c r="T671" s="138"/>
      <c r="U671" s="138"/>
      <c r="V671" s="138"/>
      <c r="W671" s="138"/>
      <c r="X671" s="138"/>
      <c r="Y671" s="138"/>
      <c r="Z671" s="138"/>
    </row>
    <row r="672" spans="1:26" ht="12.75" customHeight="1" x14ac:dyDescent="0.2">
      <c r="A672" s="138"/>
      <c r="B672" s="138"/>
      <c r="C672" s="138"/>
      <c r="D672" s="138"/>
      <c r="E672" s="138"/>
      <c r="F672" s="138"/>
      <c r="G672" s="138"/>
      <c r="H672" s="138"/>
      <c r="I672" s="138"/>
      <c r="J672" s="138"/>
      <c r="K672" s="138"/>
      <c r="L672" s="138"/>
      <c r="M672" s="138"/>
      <c r="N672" s="138"/>
      <c r="O672" s="138"/>
      <c r="P672" s="138"/>
      <c r="Q672" s="138"/>
      <c r="R672" s="138"/>
      <c r="S672" s="138"/>
      <c r="T672" s="138"/>
      <c r="U672" s="138"/>
      <c r="V672" s="138"/>
      <c r="W672" s="138"/>
      <c r="X672" s="138"/>
      <c r="Y672" s="138"/>
      <c r="Z672" s="138"/>
    </row>
    <row r="673" spans="1:26" ht="12.75" customHeight="1" x14ac:dyDescent="0.2">
      <c r="A673" s="138"/>
      <c r="B673" s="138"/>
      <c r="C673" s="138"/>
      <c r="D673" s="138"/>
      <c r="E673" s="138"/>
      <c r="F673" s="138"/>
      <c r="G673" s="138"/>
      <c r="H673" s="138"/>
      <c r="I673" s="138"/>
      <c r="J673" s="138"/>
      <c r="K673" s="138"/>
      <c r="L673" s="138"/>
      <c r="M673" s="138"/>
      <c r="N673" s="138"/>
      <c r="O673" s="138"/>
      <c r="P673" s="138"/>
      <c r="Q673" s="138"/>
      <c r="R673" s="138"/>
      <c r="S673" s="138"/>
      <c r="T673" s="138"/>
      <c r="U673" s="138"/>
      <c r="V673" s="138"/>
      <c r="W673" s="138"/>
      <c r="X673" s="138"/>
      <c r="Y673" s="138"/>
      <c r="Z673" s="138"/>
    </row>
    <row r="674" spans="1:26" ht="12.75" customHeight="1" x14ac:dyDescent="0.2">
      <c r="A674" s="138"/>
      <c r="B674" s="138"/>
      <c r="C674" s="138"/>
      <c r="D674" s="138"/>
      <c r="E674" s="138"/>
      <c r="F674" s="138"/>
      <c r="G674" s="138"/>
      <c r="H674" s="138"/>
      <c r="I674" s="138"/>
      <c r="J674" s="138"/>
      <c r="K674" s="138"/>
      <c r="L674" s="138"/>
      <c r="M674" s="138"/>
      <c r="N674" s="138"/>
      <c r="O674" s="138"/>
      <c r="P674" s="138"/>
      <c r="Q674" s="138"/>
      <c r="R674" s="138"/>
      <c r="S674" s="138"/>
      <c r="T674" s="138"/>
      <c r="U674" s="138"/>
      <c r="V674" s="138"/>
      <c r="W674" s="138"/>
      <c r="X674" s="138"/>
      <c r="Y674" s="138"/>
      <c r="Z674" s="138"/>
    </row>
    <row r="675" spans="1:26" ht="12.75" customHeight="1" x14ac:dyDescent="0.2">
      <c r="A675" s="138"/>
      <c r="B675" s="138"/>
      <c r="C675" s="138"/>
      <c r="D675" s="138"/>
      <c r="E675" s="138"/>
      <c r="F675" s="138"/>
      <c r="G675" s="138"/>
      <c r="H675" s="138"/>
      <c r="I675" s="138"/>
      <c r="J675" s="138"/>
      <c r="K675" s="138"/>
      <c r="L675" s="138"/>
      <c r="M675" s="138"/>
      <c r="N675" s="138"/>
      <c r="O675" s="138"/>
      <c r="P675" s="138"/>
      <c r="Q675" s="138"/>
      <c r="R675" s="138"/>
      <c r="S675" s="138"/>
      <c r="T675" s="138"/>
      <c r="U675" s="138"/>
      <c r="V675" s="138"/>
      <c r="W675" s="138"/>
      <c r="X675" s="138"/>
      <c r="Y675" s="138"/>
      <c r="Z675" s="138"/>
    </row>
    <row r="676" spans="1:26" ht="12.75" customHeight="1" x14ac:dyDescent="0.2">
      <c r="A676" s="138"/>
      <c r="B676" s="138"/>
      <c r="C676" s="138"/>
      <c r="D676" s="138"/>
      <c r="E676" s="138"/>
      <c r="F676" s="138"/>
      <c r="G676" s="138"/>
      <c r="H676" s="138"/>
      <c r="I676" s="138"/>
      <c r="J676" s="138"/>
      <c r="K676" s="138"/>
      <c r="L676" s="138"/>
      <c r="M676" s="138"/>
      <c r="N676" s="138"/>
      <c r="O676" s="138"/>
      <c r="P676" s="138"/>
      <c r="Q676" s="138"/>
      <c r="R676" s="138"/>
      <c r="S676" s="138"/>
      <c r="T676" s="138"/>
      <c r="U676" s="138"/>
      <c r="V676" s="138"/>
      <c r="W676" s="138"/>
      <c r="X676" s="138"/>
      <c r="Y676" s="138"/>
      <c r="Z676" s="138"/>
    </row>
    <row r="677" spans="1:26" ht="12.75" customHeight="1" x14ac:dyDescent="0.2">
      <c r="A677" s="138"/>
      <c r="B677" s="138"/>
      <c r="C677" s="138"/>
      <c r="D677" s="138"/>
      <c r="E677" s="138"/>
      <c r="F677" s="138"/>
      <c r="G677" s="138"/>
      <c r="H677" s="138"/>
      <c r="I677" s="138"/>
      <c r="J677" s="138"/>
      <c r="K677" s="138"/>
      <c r="L677" s="138"/>
      <c r="M677" s="138"/>
      <c r="N677" s="138"/>
      <c r="O677" s="138"/>
      <c r="P677" s="138"/>
      <c r="Q677" s="138"/>
      <c r="R677" s="138"/>
      <c r="S677" s="138"/>
      <c r="T677" s="138"/>
      <c r="U677" s="138"/>
      <c r="V677" s="138"/>
      <c r="W677" s="138"/>
      <c r="X677" s="138"/>
      <c r="Y677" s="138"/>
      <c r="Z677" s="138"/>
    </row>
    <row r="678" spans="1:26" ht="12.75" customHeight="1" x14ac:dyDescent="0.2">
      <c r="A678" s="138"/>
      <c r="B678" s="138"/>
      <c r="C678" s="138"/>
      <c r="D678" s="138"/>
      <c r="E678" s="138"/>
      <c r="F678" s="138"/>
      <c r="G678" s="138"/>
      <c r="H678" s="138"/>
      <c r="I678" s="138"/>
      <c r="J678" s="138"/>
      <c r="K678" s="138"/>
      <c r="L678" s="138"/>
      <c r="M678" s="138"/>
      <c r="N678" s="138"/>
      <c r="O678" s="138"/>
      <c r="P678" s="138"/>
      <c r="Q678" s="138"/>
      <c r="R678" s="138"/>
      <c r="S678" s="138"/>
      <c r="T678" s="138"/>
      <c r="U678" s="138"/>
      <c r="V678" s="138"/>
      <c r="W678" s="138"/>
      <c r="X678" s="138"/>
      <c r="Y678" s="138"/>
      <c r="Z678" s="138"/>
    </row>
    <row r="679" spans="1:26" ht="12.75" customHeight="1" x14ac:dyDescent="0.2">
      <c r="A679" s="138"/>
      <c r="B679" s="138"/>
      <c r="C679" s="138"/>
      <c r="D679" s="138"/>
      <c r="E679" s="138"/>
      <c r="F679" s="138"/>
      <c r="G679" s="138"/>
      <c r="H679" s="138"/>
      <c r="I679" s="138"/>
      <c r="J679" s="138"/>
      <c r="K679" s="138"/>
      <c r="L679" s="138"/>
      <c r="M679" s="138"/>
      <c r="N679" s="138"/>
      <c r="O679" s="138"/>
      <c r="P679" s="138"/>
      <c r="Q679" s="138"/>
      <c r="R679" s="138"/>
      <c r="S679" s="138"/>
      <c r="T679" s="138"/>
      <c r="U679" s="138"/>
      <c r="V679" s="138"/>
      <c r="W679" s="138"/>
      <c r="X679" s="138"/>
      <c r="Y679" s="138"/>
      <c r="Z679" s="138"/>
    </row>
    <row r="680" spans="1:26" ht="12.75" customHeight="1" x14ac:dyDescent="0.2">
      <c r="A680" s="138"/>
      <c r="B680" s="138"/>
      <c r="C680" s="138"/>
      <c r="D680" s="138"/>
      <c r="E680" s="138"/>
      <c r="F680" s="138"/>
      <c r="G680" s="138"/>
      <c r="H680" s="138"/>
      <c r="I680" s="138"/>
      <c r="J680" s="138"/>
      <c r="K680" s="138"/>
      <c r="L680" s="138"/>
      <c r="M680" s="138"/>
      <c r="N680" s="138"/>
      <c r="O680" s="138"/>
      <c r="P680" s="138"/>
      <c r="Q680" s="138"/>
      <c r="R680" s="138"/>
      <c r="S680" s="138"/>
      <c r="T680" s="138"/>
      <c r="U680" s="138"/>
      <c r="V680" s="138"/>
      <c r="W680" s="138"/>
      <c r="X680" s="138"/>
      <c r="Y680" s="138"/>
      <c r="Z680" s="138"/>
    </row>
    <row r="681" spans="1:26" ht="12.75" customHeight="1" x14ac:dyDescent="0.2">
      <c r="A681" s="138"/>
      <c r="B681" s="138"/>
      <c r="C681" s="138"/>
      <c r="D681" s="138"/>
      <c r="E681" s="138"/>
      <c r="F681" s="138"/>
      <c r="G681" s="138"/>
      <c r="H681" s="138"/>
      <c r="I681" s="138"/>
      <c r="J681" s="138"/>
      <c r="K681" s="138"/>
      <c r="L681" s="138"/>
      <c r="M681" s="138"/>
      <c r="N681" s="138"/>
      <c r="O681" s="138"/>
      <c r="P681" s="138"/>
      <c r="Q681" s="138"/>
      <c r="R681" s="138"/>
      <c r="S681" s="138"/>
      <c r="T681" s="138"/>
      <c r="U681" s="138"/>
      <c r="V681" s="138"/>
      <c r="W681" s="138"/>
      <c r="X681" s="138"/>
      <c r="Y681" s="138"/>
      <c r="Z681" s="138"/>
    </row>
    <row r="682" spans="1:26" ht="12.75" customHeight="1" x14ac:dyDescent="0.2">
      <c r="A682" s="138"/>
      <c r="B682" s="138"/>
      <c r="C682" s="138"/>
      <c r="D682" s="138"/>
      <c r="E682" s="138"/>
      <c r="F682" s="138"/>
      <c r="G682" s="138"/>
      <c r="H682" s="138"/>
      <c r="I682" s="138"/>
      <c r="J682" s="138"/>
      <c r="K682" s="138"/>
      <c r="L682" s="138"/>
      <c r="M682" s="138"/>
      <c r="N682" s="138"/>
      <c r="O682" s="138"/>
      <c r="P682" s="138"/>
      <c r="Q682" s="138"/>
      <c r="R682" s="138"/>
      <c r="S682" s="138"/>
      <c r="T682" s="138"/>
      <c r="U682" s="138"/>
      <c r="V682" s="138"/>
      <c r="W682" s="138"/>
      <c r="X682" s="138"/>
      <c r="Y682" s="138"/>
      <c r="Z682" s="138"/>
    </row>
    <row r="683" spans="1:26" ht="12.75" customHeight="1" x14ac:dyDescent="0.2">
      <c r="A683" s="138"/>
      <c r="B683" s="138"/>
      <c r="C683" s="138"/>
      <c r="D683" s="138"/>
      <c r="E683" s="138"/>
      <c r="F683" s="138"/>
      <c r="G683" s="138"/>
      <c r="H683" s="138"/>
      <c r="I683" s="138"/>
      <c r="J683" s="138"/>
      <c r="K683" s="138"/>
      <c r="L683" s="138"/>
      <c r="M683" s="138"/>
      <c r="N683" s="138"/>
      <c r="O683" s="138"/>
      <c r="P683" s="138"/>
      <c r="Q683" s="138"/>
      <c r="R683" s="138"/>
      <c r="S683" s="138"/>
      <c r="T683" s="138"/>
      <c r="U683" s="138"/>
      <c r="V683" s="138"/>
      <c r="W683" s="138"/>
      <c r="X683" s="138"/>
      <c r="Y683" s="138"/>
      <c r="Z683" s="138"/>
    </row>
    <row r="684" spans="1:26" ht="12.75" customHeight="1" x14ac:dyDescent="0.2">
      <c r="A684" s="138"/>
      <c r="B684" s="138"/>
      <c r="C684" s="138"/>
      <c r="D684" s="138"/>
      <c r="E684" s="138"/>
      <c r="F684" s="138"/>
      <c r="G684" s="138"/>
      <c r="H684" s="138"/>
      <c r="I684" s="138"/>
      <c r="J684" s="138"/>
      <c r="K684" s="138"/>
      <c r="L684" s="138"/>
      <c r="M684" s="138"/>
      <c r="N684" s="138"/>
      <c r="O684" s="138"/>
      <c r="P684" s="138"/>
      <c r="Q684" s="138"/>
      <c r="R684" s="138"/>
      <c r="S684" s="138"/>
      <c r="T684" s="138"/>
      <c r="U684" s="138"/>
      <c r="V684" s="138"/>
      <c r="W684" s="138"/>
      <c r="X684" s="138"/>
      <c r="Y684" s="138"/>
      <c r="Z684" s="138"/>
    </row>
    <row r="685" spans="1:26" ht="12.75" customHeight="1" x14ac:dyDescent="0.2">
      <c r="A685" s="138"/>
      <c r="B685" s="138"/>
      <c r="C685" s="138"/>
      <c r="D685" s="138"/>
      <c r="E685" s="138"/>
      <c r="F685" s="138"/>
      <c r="G685" s="138"/>
      <c r="H685" s="138"/>
      <c r="I685" s="138"/>
      <c r="J685" s="138"/>
      <c r="K685" s="138"/>
      <c r="L685" s="138"/>
      <c r="M685" s="138"/>
      <c r="N685" s="138"/>
      <c r="O685" s="138"/>
      <c r="P685" s="138"/>
      <c r="Q685" s="138"/>
      <c r="R685" s="138"/>
      <c r="S685" s="138"/>
      <c r="T685" s="138"/>
      <c r="U685" s="138"/>
      <c r="V685" s="138"/>
      <c r="W685" s="138"/>
      <c r="X685" s="138"/>
      <c r="Y685" s="138"/>
      <c r="Z685" s="138"/>
    </row>
    <row r="686" spans="1:26" ht="12.75" customHeight="1" x14ac:dyDescent="0.2">
      <c r="A686" s="138"/>
      <c r="B686" s="138"/>
      <c r="C686" s="138"/>
      <c r="D686" s="138"/>
      <c r="E686" s="138"/>
      <c r="F686" s="138"/>
      <c r="G686" s="138"/>
      <c r="H686" s="138"/>
      <c r="I686" s="138"/>
      <c r="J686" s="138"/>
      <c r="K686" s="138"/>
      <c r="L686" s="138"/>
      <c r="M686" s="138"/>
      <c r="N686" s="138"/>
      <c r="O686" s="138"/>
      <c r="P686" s="138"/>
      <c r="Q686" s="138"/>
      <c r="R686" s="138"/>
      <c r="S686" s="138"/>
      <c r="T686" s="138"/>
      <c r="U686" s="138"/>
      <c r="V686" s="138"/>
      <c r="W686" s="138"/>
      <c r="X686" s="138"/>
      <c r="Y686" s="138"/>
      <c r="Z686" s="138"/>
    </row>
    <row r="687" spans="1:26" ht="12.75" customHeight="1" x14ac:dyDescent="0.2">
      <c r="A687" s="138"/>
      <c r="B687" s="138"/>
      <c r="C687" s="138"/>
      <c r="D687" s="138"/>
      <c r="E687" s="138"/>
      <c r="F687" s="138"/>
      <c r="G687" s="138"/>
      <c r="H687" s="138"/>
      <c r="I687" s="138"/>
      <c r="J687" s="138"/>
      <c r="K687" s="138"/>
      <c r="L687" s="138"/>
      <c r="M687" s="138"/>
      <c r="N687" s="138"/>
      <c r="O687" s="138"/>
      <c r="P687" s="138"/>
      <c r="Q687" s="138"/>
      <c r="R687" s="138"/>
      <c r="S687" s="138"/>
      <c r="T687" s="138"/>
      <c r="U687" s="138"/>
      <c r="V687" s="138"/>
      <c r="W687" s="138"/>
      <c r="X687" s="138"/>
      <c r="Y687" s="138"/>
      <c r="Z687" s="138"/>
    </row>
    <row r="688" spans="1:26" ht="12.75" customHeight="1" x14ac:dyDescent="0.2">
      <c r="A688" s="138"/>
      <c r="B688" s="138"/>
      <c r="C688" s="138"/>
      <c r="D688" s="138"/>
      <c r="E688" s="138"/>
      <c r="F688" s="138"/>
      <c r="G688" s="138"/>
      <c r="H688" s="138"/>
      <c r="I688" s="138"/>
      <c r="J688" s="138"/>
      <c r="K688" s="138"/>
      <c r="L688" s="138"/>
      <c r="M688" s="138"/>
      <c r="N688" s="138"/>
      <c r="O688" s="138"/>
      <c r="P688" s="138"/>
      <c r="Q688" s="138"/>
      <c r="R688" s="138"/>
      <c r="S688" s="138"/>
      <c r="T688" s="138"/>
      <c r="U688" s="138"/>
      <c r="V688" s="138"/>
      <c r="W688" s="138"/>
      <c r="X688" s="138"/>
      <c r="Y688" s="138"/>
      <c r="Z688" s="138"/>
    </row>
    <row r="689" spans="1:26" ht="12.75" customHeight="1" x14ac:dyDescent="0.2">
      <c r="A689" s="138"/>
      <c r="B689" s="138"/>
      <c r="C689" s="138"/>
      <c r="D689" s="138"/>
      <c r="E689" s="138"/>
      <c r="F689" s="138"/>
      <c r="G689" s="138"/>
      <c r="H689" s="138"/>
      <c r="I689" s="138"/>
      <c r="J689" s="138"/>
      <c r="K689" s="138"/>
      <c r="L689" s="138"/>
      <c r="M689" s="138"/>
      <c r="N689" s="138"/>
      <c r="O689" s="138"/>
      <c r="P689" s="138"/>
      <c r="Q689" s="138"/>
      <c r="R689" s="138"/>
      <c r="S689" s="138"/>
      <c r="T689" s="138"/>
      <c r="U689" s="138"/>
      <c r="V689" s="138"/>
      <c r="W689" s="138"/>
      <c r="X689" s="138"/>
      <c r="Y689" s="138"/>
      <c r="Z689" s="138"/>
    </row>
    <row r="690" spans="1:26" ht="12.75" customHeight="1" x14ac:dyDescent="0.2">
      <c r="A690" s="138"/>
      <c r="B690" s="138"/>
      <c r="C690" s="138"/>
      <c r="D690" s="138"/>
      <c r="E690" s="138"/>
      <c r="F690" s="138"/>
      <c r="G690" s="138"/>
      <c r="H690" s="138"/>
      <c r="I690" s="138"/>
      <c r="J690" s="138"/>
      <c r="K690" s="138"/>
      <c r="L690" s="138"/>
      <c r="M690" s="138"/>
      <c r="N690" s="138"/>
      <c r="O690" s="138"/>
      <c r="P690" s="138"/>
      <c r="Q690" s="138"/>
      <c r="R690" s="138"/>
      <c r="S690" s="138"/>
      <c r="T690" s="138"/>
      <c r="U690" s="138"/>
      <c r="V690" s="138"/>
      <c r="W690" s="138"/>
      <c r="X690" s="138"/>
      <c r="Y690" s="138"/>
      <c r="Z690" s="138"/>
    </row>
    <row r="691" spans="1:26" ht="12.75" customHeight="1" x14ac:dyDescent="0.2">
      <c r="A691" s="138"/>
      <c r="B691" s="138"/>
      <c r="C691" s="138"/>
      <c r="D691" s="138"/>
      <c r="E691" s="138"/>
      <c r="F691" s="138"/>
      <c r="G691" s="138"/>
      <c r="H691" s="138"/>
      <c r="I691" s="138"/>
      <c r="J691" s="138"/>
      <c r="K691" s="138"/>
      <c r="L691" s="138"/>
      <c r="M691" s="138"/>
      <c r="N691" s="138"/>
      <c r="O691" s="138"/>
      <c r="P691" s="138"/>
      <c r="Q691" s="138"/>
      <c r="R691" s="138"/>
      <c r="S691" s="138"/>
      <c r="T691" s="138"/>
      <c r="U691" s="138"/>
      <c r="V691" s="138"/>
      <c r="W691" s="138"/>
      <c r="X691" s="138"/>
      <c r="Y691" s="138"/>
      <c r="Z691" s="138"/>
    </row>
    <row r="692" spans="1:26" ht="12.75" customHeight="1" x14ac:dyDescent="0.2">
      <c r="A692" s="138"/>
      <c r="B692" s="138"/>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c r="Z692" s="138"/>
    </row>
    <row r="693" spans="1:26" ht="12.75" customHeight="1" x14ac:dyDescent="0.2">
      <c r="A693" s="138"/>
      <c r="B693" s="138"/>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c r="Z693" s="138"/>
    </row>
    <row r="694" spans="1:26" ht="12.75" customHeight="1" x14ac:dyDescent="0.2">
      <c r="A694" s="138"/>
      <c r="B694" s="138"/>
      <c r="C694" s="138"/>
      <c r="D694" s="138"/>
      <c r="E694" s="138"/>
      <c r="F694" s="138"/>
      <c r="G694" s="138"/>
      <c r="H694" s="138"/>
      <c r="I694" s="138"/>
      <c r="J694" s="138"/>
      <c r="K694" s="138"/>
      <c r="L694" s="138"/>
      <c r="M694" s="138"/>
      <c r="N694" s="138"/>
      <c r="O694" s="138"/>
      <c r="P694" s="138"/>
      <c r="Q694" s="138"/>
      <c r="R694" s="138"/>
      <c r="S694" s="138"/>
      <c r="T694" s="138"/>
      <c r="U694" s="138"/>
      <c r="V694" s="138"/>
      <c r="W694" s="138"/>
      <c r="X694" s="138"/>
      <c r="Y694" s="138"/>
      <c r="Z694" s="138"/>
    </row>
    <row r="695" spans="1:26" ht="12.75" customHeight="1" x14ac:dyDescent="0.2">
      <c r="A695" s="138"/>
      <c r="B695" s="138"/>
      <c r="C695" s="138"/>
      <c r="D695" s="138"/>
      <c r="E695" s="138"/>
      <c r="F695" s="138"/>
      <c r="G695" s="138"/>
      <c r="H695" s="138"/>
      <c r="I695" s="138"/>
      <c r="J695" s="138"/>
      <c r="K695" s="138"/>
      <c r="L695" s="138"/>
      <c r="M695" s="138"/>
      <c r="N695" s="138"/>
      <c r="O695" s="138"/>
      <c r="P695" s="138"/>
      <c r="Q695" s="138"/>
      <c r="R695" s="138"/>
      <c r="S695" s="138"/>
      <c r="T695" s="138"/>
      <c r="U695" s="138"/>
      <c r="V695" s="138"/>
      <c r="W695" s="138"/>
      <c r="X695" s="138"/>
      <c r="Y695" s="138"/>
      <c r="Z695" s="138"/>
    </row>
    <row r="696" spans="1:26" ht="12.75" customHeight="1" x14ac:dyDescent="0.2">
      <c r="A696" s="138"/>
      <c r="B696" s="138"/>
      <c r="C696" s="138"/>
      <c r="D696" s="138"/>
      <c r="E696" s="138"/>
      <c r="F696" s="138"/>
      <c r="G696" s="138"/>
      <c r="H696" s="138"/>
      <c r="I696" s="138"/>
      <c r="J696" s="138"/>
      <c r="K696" s="138"/>
      <c r="L696" s="138"/>
      <c r="M696" s="138"/>
      <c r="N696" s="138"/>
      <c r="O696" s="138"/>
      <c r="P696" s="138"/>
      <c r="Q696" s="138"/>
      <c r="R696" s="138"/>
      <c r="S696" s="138"/>
      <c r="T696" s="138"/>
      <c r="U696" s="138"/>
      <c r="V696" s="138"/>
      <c r="W696" s="138"/>
      <c r="X696" s="138"/>
      <c r="Y696" s="138"/>
      <c r="Z696" s="138"/>
    </row>
    <row r="697" spans="1:26" ht="12.75" customHeight="1" x14ac:dyDescent="0.2">
      <c r="A697" s="138"/>
      <c r="B697" s="138"/>
      <c r="C697" s="138"/>
      <c r="D697" s="138"/>
      <c r="E697" s="138"/>
      <c r="F697" s="138"/>
      <c r="G697" s="138"/>
      <c r="H697" s="138"/>
      <c r="I697" s="138"/>
      <c r="J697" s="138"/>
      <c r="K697" s="138"/>
      <c r="L697" s="138"/>
      <c r="M697" s="138"/>
      <c r="N697" s="138"/>
      <c r="O697" s="138"/>
      <c r="P697" s="138"/>
      <c r="Q697" s="138"/>
      <c r="R697" s="138"/>
      <c r="S697" s="138"/>
      <c r="T697" s="138"/>
      <c r="U697" s="138"/>
      <c r="V697" s="138"/>
      <c r="W697" s="138"/>
      <c r="X697" s="138"/>
      <c r="Y697" s="138"/>
      <c r="Z697" s="138"/>
    </row>
    <row r="698" spans="1:26" ht="12.75" customHeight="1" x14ac:dyDescent="0.2">
      <c r="A698" s="138"/>
      <c r="B698" s="138"/>
      <c r="C698" s="138"/>
      <c r="D698" s="138"/>
      <c r="E698" s="138"/>
      <c r="F698" s="138"/>
      <c r="G698" s="138"/>
      <c r="H698" s="138"/>
      <c r="I698" s="138"/>
      <c r="J698" s="138"/>
      <c r="K698" s="138"/>
      <c r="L698" s="138"/>
      <c r="M698" s="138"/>
      <c r="N698" s="138"/>
      <c r="O698" s="138"/>
      <c r="P698" s="138"/>
      <c r="Q698" s="138"/>
      <c r="R698" s="138"/>
      <c r="S698" s="138"/>
      <c r="T698" s="138"/>
      <c r="U698" s="138"/>
      <c r="V698" s="138"/>
      <c r="W698" s="138"/>
      <c r="X698" s="138"/>
      <c r="Y698" s="138"/>
      <c r="Z698" s="138"/>
    </row>
    <row r="699" spans="1:26" ht="12.75" customHeight="1" x14ac:dyDescent="0.2">
      <c r="A699" s="138"/>
      <c r="B699" s="138"/>
      <c r="C699" s="138"/>
      <c r="D699" s="138"/>
      <c r="E699" s="138"/>
      <c r="F699" s="138"/>
      <c r="G699" s="138"/>
      <c r="H699" s="138"/>
      <c r="I699" s="138"/>
      <c r="J699" s="138"/>
      <c r="K699" s="138"/>
      <c r="L699" s="138"/>
      <c r="M699" s="138"/>
      <c r="N699" s="138"/>
      <c r="O699" s="138"/>
      <c r="P699" s="138"/>
      <c r="Q699" s="138"/>
      <c r="R699" s="138"/>
      <c r="S699" s="138"/>
      <c r="T699" s="138"/>
      <c r="U699" s="138"/>
      <c r="V699" s="138"/>
      <c r="W699" s="138"/>
      <c r="X699" s="138"/>
      <c r="Y699" s="138"/>
      <c r="Z699" s="138"/>
    </row>
    <row r="700" spans="1:26" ht="12.75" customHeight="1" x14ac:dyDescent="0.2">
      <c r="A700" s="138"/>
      <c r="B700" s="138"/>
      <c r="C700" s="138"/>
      <c r="D700" s="138"/>
      <c r="E700" s="138"/>
      <c r="F700" s="138"/>
      <c r="G700" s="138"/>
      <c r="H700" s="138"/>
      <c r="I700" s="138"/>
      <c r="J700" s="138"/>
      <c r="K700" s="138"/>
      <c r="L700" s="138"/>
      <c r="M700" s="138"/>
      <c r="N700" s="138"/>
      <c r="O700" s="138"/>
      <c r="P700" s="138"/>
      <c r="Q700" s="138"/>
      <c r="R700" s="138"/>
      <c r="S700" s="138"/>
      <c r="T700" s="138"/>
      <c r="U700" s="138"/>
      <c r="V700" s="138"/>
      <c r="W700" s="138"/>
      <c r="X700" s="138"/>
      <c r="Y700" s="138"/>
      <c r="Z700" s="138"/>
    </row>
    <row r="701" spans="1:26" ht="12.75" customHeight="1" x14ac:dyDescent="0.2">
      <c r="A701" s="138"/>
      <c r="B701" s="138"/>
      <c r="C701" s="138"/>
      <c r="D701" s="138"/>
      <c r="E701" s="138"/>
      <c r="F701" s="138"/>
      <c r="G701" s="138"/>
      <c r="H701" s="138"/>
      <c r="I701" s="138"/>
      <c r="J701" s="138"/>
      <c r="K701" s="138"/>
      <c r="L701" s="138"/>
      <c r="M701" s="138"/>
      <c r="N701" s="138"/>
      <c r="O701" s="138"/>
      <c r="P701" s="138"/>
      <c r="Q701" s="138"/>
      <c r="R701" s="138"/>
      <c r="S701" s="138"/>
      <c r="T701" s="138"/>
      <c r="U701" s="138"/>
      <c r="V701" s="138"/>
      <c r="W701" s="138"/>
      <c r="X701" s="138"/>
      <c r="Y701" s="138"/>
      <c r="Z701" s="138"/>
    </row>
    <row r="702" spans="1:26" ht="12.75" customHeight="1" x14ac:dyDescent="0.2">
      <c r="A702" s="138"/>
      <c r="B702" s="138"/>
      <c r="C702" s="138"/>
      <c r="D702" s="138"/>
      <c r="E702" s="138"/>
      <c r="F702" s="138"/>
      <c r="G702" s="138"/>
      <c r="H702" s="138"/>
      <c r="I702" s="138"/>
      <c r="J702" s="138"/>
      <c r="K702" s="138"/>
      <c r="L702" s="138"/>
      <c r="M702" s="138"/>
      <c r="N702" s="138"/>
      <c r="O702" s="138"/>
      <c r="P702" s="138"/>
      <c r="Q702" s="138"/>
      <c r="R702" s="138"/>
      <c r="S702" s="138"/>
      <c r="T702" s="138"/>
      <c r="U702" s="138"/>
      <c r="V702" s="138"/>
      <c r="W702" s="138"/>
      <c r="X702" s="138"/>
      <c r="Y702" s="138"/>
      <c r="Z702" s="138"/>
    </row>
    <row r="703" spans="1:26" ht="12.75" customHeight="1" x14ac:dyDescent="0.2">
      <c r="A703" s="138"/>
      <c r="B703" s="138"/>
      <c r="C703" s="138"/>
      <c r="D703" s="138"/>
      <c r="E703" s="138"/>
      <c r="F703" s="138"/>
      <c r="G703" s="138"/>
      <c r="H703" s="138"/>
      <c r="I703" s="138"/>
      <c r="J703" s="138"/>
      <c r="K703" s="138"/>
      <c r="L703" s="138"/>
      <c r="M703" s="138"/>
      <c r="N703" s="138"/>
      <c r="O703" s="138"/>
      <c r="P703" s="138"/>
      <c r="Q703" s="138"/>
      <c r="R703" s="138"/>
      <c r="S703" s="138"/>
      <c r="T703" s="138"/>
      <c r="U703" s="138"/>
      <c r="V703" s="138"/>
      <c r="W703" s="138"/>
      <c r="X703" s="138"/>
      <c r="Y703" s="138"/>
      <c r="Z703" s="138"/>
    </row>
    <row r="704" spans="1:26" ht="12.75" customHeight="1" x14ac:dyDescent="0.2">
      <c r="A704" s="138"/>
      <c r="B704" s="138"/>
      <c r="C704" s="138"/>
      <c r="D704" s="138"/>
      <c r="E704" s="138"/>
      <c r="F704" s="138"/>
      <c r="G704" s="138"/>
      <c r="H704" s="138"/>
      <c r="I704" s="138"/>
      <c r="J704" s="138"/>
      <c r="K704" s="138"/>
      <c r="L704" s="138"/>
      <c r="M704" s="138"/>
      <c r="N704" s="138"/>
      <c r="O704" s="138"/>
      <c r="P704" s="138"/>
      <c r="Q704" s="138"/>
      <c r="R704" s="138"/>
      <c r="S704" s="138"/>
      <c r="T704" s="138"/>
      <c r="U704" s="138"/>
      <c r="V704" s="138"/>
      <c r="W704" s="138"/>
      <c r="X704" s="138"/>
      <c r="Y704" s="138"/>
      <c r="Z704" s="138"/>
    </row>
    <row r="705" spans="1:26" ht="12.75" customHeight="1" x14ac:dyDescent="0.2">
      <c r="A705" s="138"/>
      <c r="B705" s="138"/>
      <c r="C705" s="138"/>
      <c r="D705" s="138"/>
      <c r="E705" s="138"/>
      <c r="F705" s="138"/>
      <c r="G705" s="138"/>
      <c r="H705" s="138"/>
      <c r="I705" s="138"/>
      <c r="J705" s="138"/>
      <c r="K705" s="138"/>
      <c r="L705" s="138"/>
      <c r="M705" s="138"/>
      <c r="N705" s="138"/>
      <c r="O705" s="138"/>
      <c r="P705" s="138"/>
      <c r="Q705" s="138"/>
      <c r="R705" s="138"/>
      <c r="S705" s="138"/>
      <c r="T705" s="138"/>
      <c r="U705" s="138"/>
      <c r="V705" s="138"/>
      <c r="W705" s="138"/>
      <c r="X705" s="138"/>
      <c r="Y705" s="138"/>
      <c r="Z705" s="138"/>
    </row>
    <row r="706" spans="1:26" ht="12.75" customHeight="1" x14ac:dyDescent="0.2">
      <c r="A706" s="138"/>
      <c r="B706" s="138"/>
      <c r="C706" s="138"/>
      <c r="D706" s="138"/>
      <c r="E706" s="138"/>
      <c r="F706" s="138"/>
      <c r="G706" s="138"/>
      <c r="H706" s="138"/>
      <c r="I706" s="138"/>
      <c r="J706" s="138"/>
      <c r="K706" s="138"/>
      <c r="L706" s="138"/>
      <c r="M706" s="138"/>
      <c r="N706" s="138"/>
      <c r="O706" s="138"/>
      <c r="P706" s="138"/>
      <c r="Q706" s="138"/>
      <c r="R706" s="138"/>
      <c r="S706" s="138"/>
      <c r="T706" s="138"/>
      <c r="U706" s="138"/>
      <c r="V706" s="138"/>
      <c r="W706" s="138"/>
      <c r="X706" s="138"/>
      <c r="Y706" s="138"/>
      <c r="Z706" s="138"/>
    </row>
    <row r="707" spans="1:26" ht="12.75" customHeight="1" x14ac:dyDescent="0.2">
      <c r="A707" s="138"/>
      <c r="B707" s="138"/>
      <c r="C707" s="138"/>
      <c r="D707" s="138"/>
      <c r="E707" s="138"/>
      <c r="F707" s="138"/>
      <c r="G707" s="138"/>
      <c r="H707" s="138"/>
      <c r="I707" s="138"/>
      <c r="J707" s="138"/>
      <c r="K707" s="138"/>
      <c r="L707" s="138"/>
      <c r="M707" s="138"/>
      <c r="N707" s="138"/>
      <c r="O707" s="138"/>
      <c r="P707" s="138"/>
      <c r="Q707" s="138"/>
      <c r="R707" s="138"/>
      <c r="S707" s="138"/>
      <c r="T707" s="138"/>
      <c r="U707" s="138"/>
      <c r="V707" s="138"/>
      <c r="W707" s="138"/>
      <c r="X707" s="138"/>
      <c r="Y707" s="138"/>
      <c r="Z707" s="138"/>
    </row>
    <row r="708" spans="1:26" ht="12.75" customHeight="1" x14ac:dyDescent="0.2">
      <c r="A708" s="138"/>
      <c r="B708" s="138"/>
      <c r="C708" s="138"/>
      <c r="D708" s="138"/>
      <c r="E708" s="138"/>
      <c r="F708" s="138"/>
      <c r="G708" s="138"/>
      <c r="H708" s="138"/>
      <c r="I708" s="138"/>
      <c r="J708" s="138"/>
      <c r="K708" s="138"/>
      <c r="L708" s="138"/>
      <c r="M708" s="138"/>
      <c r="N708" s="138"/>
      <c r="O708" s="138"/>
      <c r="P708" s="138"/>
      <c r="Q708" s="138"/>
      <c r="R708" s="138"/>
      <c r="S708" s="138"/>
      <c r="T708" s="138"/>
      <c r="U708" s="138"/>
      <c r="V708" s="138"/>
      <c r="W708" s="138"/>
      <c r="X708" s="138"/>
      <c r="Y708" s="138"/>
      <c r="Z708" s="138"/>
    </row>
    <row r="709" spans="1:26" ht="12.75" customHeight="1" x14ac:dyDescent="0.2">
      <c r="A709" s="138"/>
      <c r="B709" s="138"/>
      <c r="C709" s="138"/>
      <c r="D709" s="138"/>
      <c r="E709" s="138"/>
      <c r="F709" s="138"/>
      <c r="G709" s="138"/>
      <c r="H709" s="138"/>
      <c r="I709" s="138"/>
      <c r="J709" s="138"/>
      <c r="K709" s="138"/>
      <c r="L709" s="138"/>
      <c r="M709" s="138"/>
      <c r="N709" s="138"/>
      <c r="O709" s="138"/>
      <c r="P709" s="138"/>
      <c r="Q709" s="138"/>
      <c r="R709" s="138"/>
      <c r="S709" s="138"/>
      <c r="T709" s="138"/>
      <c r="U709" s="138"/>
      <c r="V709" s="138"/>
      <c r="W709" s="138"/>
      <c r="X709" s="138"/>
      <c r="Y709" s="138"/>
      <c r="Z709" s="138"/>
    </row>
    <row r="710" spans="1:26" ht="12.75" customHeight="1" x14ac:dyDescent="0.2">
      <c r="A710" s="138"/>
      <c r="B710" s="138"/>
      <c r="C710" s="138"/>
      <c r="D710" s="138"/>
      <c r="E710" s="138"/>
      <c r="F710" s="138"/>
      <c r="G710" s="138"/>
      <c r="H710" s="138"/>
      <c r="I710" s="138"/>
      <c r="J710" s="138"/>
      <c r="K710" s="138"/>
      <c r="L710" s="138"/>
      <c r="M710" s="138"/>
      <c r="N710" s="138"/>
      <c r="O710" s="138"/>
      <c r="P710" s="138"/>
      <c r="Q710" s="138"/>
      <c r="R710" s="138"/>
      <c r="S710" s="138"/>
      <c r="T710" s="138"/>
      <c r="U710" s="138"/>
      <c r="V710" s="138"/>
      <c r="W710" s="138"/>
      <c r="X710" s="138"/>
      <c r="Y710" s="138"/>
      <c r="Z710" s="138"/>
    </row>
    <row r="711" spans="1:26" ht="12.75" customHeight="1" x14ac:dyDescent="0.2">
      <c r="A711" s="138"/>
      <c r="B711" s="138"/>
      <c r="C711" s="138"/>
      <c r="D711" s="138"/>
      <c r="E711" s="138"/>
      <c r="F711" s="138"/>
      <c r="G711" s="138"/>
      <c r="H711" s="138"/>
      <c r="I711" s="138"/>
      <c r="J711" s="138"/>
      <c r="K711" s="138"/>
      <c r="L711" s="138"/>
      <c r="M711" s="138"/>
      <c r="N711" s="138"/>
      <c r="O711" s="138"/>
      <c r="P711" s="138"/>
      <c r="Q711" s="138"/>
      <c r="R711" s="138"/>
      <c r="S711" s="138"/>
      <c r="T711" s="138"/>
      <c r="U711" s="138"/>
      <c r="V711" s="138"/>
      <c r="W711" s="138"/>
      <c r="X711" s="138"/>
      <c r="Y711" s="138"/>
      <c r="Z711" s="138"/>
    </row>
    <row r="712" spans="1:26" ht="12.75" customHeight="1" x14ac:dyDescent="0.2">
      <c r="A712" s="138"/>
      <c r="B712" s="138"/>
      <c r="C712" s="138"/>
      <c r="D712" s="138"/>
      <c r="E712" s="138"/>
      <c r="F712" s="138"/>
      <c r="G712" s="138"/>
      <c r="H712" s="138"/>
      <c r="I712" s="138"/>
      <c r="J712" s="138"/>
      <c r="K712" s="138"/>
      <c r="L712" s="138"/>
      <c r="M712" s="138"/>
      <c r="N712" s="138"/>
      <c r="O712" s="138"/>
      <c r="P712" s="138"/>
      <c r="Q712" s="138"/>
      <c r="R712" s="138"/>
      <c r="S712" s="138"/>
      <c r="T712" s="138"/>
      <c r="U712" s="138"/>
      <c r="V712" s="138"/>
      <c r="W712" s="138"/>
      <c r="X712" s="138"/>
      <c r="Y712" s="138"/>
      <c r="Z712" s="138"/>
    </row>
    <row r="713" spans="1:26" ht="12.75" customHeight="1" x14ac:dyDescent="0.2">
      <c r="A713" s="138"/>
      <c r="B713" s="138"/>
      <c r="C713" s="138"/>
      <c r="D713" s="138"/>
      <c r="E713" s="138"/>
      <c r="F713" s="138"/>
      <c r="G713" s="138"/>
      <c r="H713" s="138"/>
      <c r="I713" s="138"/>
      <c r="J713" s="138"/>
      <c r="K713" s="138"/>
      <c r="L713" s="138"/>
      <c r="M713" s="138"/>
      <c r="N713" s="138"/>
      <c r="O713" s="138"/>
      <c r="P713" s="138"/>
      <c r="Q713" s="138"/>
      <c r="R713" s="138"/>
      <c r="S713" s="138"/>
      <c r="T713" s="138"/>
      <c r="U713" s="138"/>
      <c r="V713" s="138"/>
      <c r="W713" s="138"/>
      <c r="X713" s="138"/>
      <c r="Y713" s="138"/>
      <c r="Z713" s="138"/>
    </row>
    <row r="714" spans="1:26" ht="12.75" customHeight="1" x14ac:dyDescent="0.2">
      <c r="A714" s="138"/>
      <c r="B714" s="138"/>
      <c r="C714" s="138"/>
      <c r="D714" s="138"/>
      <c r="E714" s="138"/>
      <c r="F714" s="138"/>
      <c r="G714" s="138"/>
      <c r="H714" s="138"/>
      <c r="I714" s="138"/>
      <c r="J714" s="138"/>
      <c r="K714" s="138"/>
      <c r="L714" s="138"/>
      <c r="M714" s="138"/>
      <c r="N714" s="138"/>
      <c r="O714" s="138"/>
      <c r="P714" s="138"/>
      <c r="Q714" s="138"/>
      <c r="R714" s="138"/>
      <c r="S714" s="138"/>
      <c r="T714" s="138"/>
      <c r="U714" s="138"/>
      <c r="V714" s="138"/>
      <c r="W714" s="138"/>
      <c r="X714" s="138"/>
      <c r="Y714" s="138"/>
      <c r="Z714" s="138"/>
    </row>
    <row r="715" spans="1:26" ht="12.75" customHeight="1" x14ac:dyDescent="0.2">
      <c r="A715" s="138"/>
      <c r="B715" s="138"/>
      <c r="C715" s="138"/>
      <c r="D715" s="138"/>
      <c r="E715" s="138"/>
      <c r="F715" s="138"/>
      <c r="G715" s="138"/>
      <c r="H715" s="138"/>
      <c r="I715" s="138"/>
      <c r="J715" s="138"/>
      <c r="K715" s="138"/>
      <c r="L715" s="138"/>
      <c r="M715" s="138"/>
      <c r="N715" s="138"/>
      <c r="O715" s="138"/>
      <c r="P715" s="138"/>
      <c r="Q715" s="138"/>
      <c r="R715" s="138"/>
      <c r="S715" s="138"/>
      <c r="T715" s="138"/>
      <c r="U715" s="138"/>
      <c r="V715" s="138"/>
      <c r="W715" s="138"/>
      <c r="X715" s="138"/>
      <c r="Y715" s="138"/>
      <c r="Z715" s="138"/>
    </row>
    <row r="716" spans="1:26" ht="12.75" customHeight="1" x14ac:dyDescent="0.2">
      <c r="A716" s="138"/>
      <c r="B716" s="138"/>
      <c r="C716" s="138"/>
      <c r="D716" s="138"/>
      <c r="E716" s="138"/>
      <c r="F716" s="138"/>
      <c r="G716" s="138"/>
      <c r="H716" s="138"/>
      <c r="I716" s="138"/>
      <c r="J716" s="138"/>
      <c r="K716" s="138"/>
      <c r="L716" s="138"/>
      <c r="M716" s="138"/>
      <c r="N716" s="138"/>
      <c r="O716" s="138"/>
      <c r="P716" s="138"/>
      <c r="Q716" s="138"/>
      <c r="R716" s="138"/>
      <c r="S716" s="138"/>
      <c r="T716" s="138"/>
      <c r="U716" s="138"/>
      <c r="V716" s="138"/>
      <c r="W716" s="138"/>
      <c r="X716" s="138"/>
      <c r="Y716" s="138"/>
      <c r="Z716" s="138"/>
    </row>
    <row r="717" spans="1:26" ht="12.75" customHeight="1" x14ac:dyDescent="0.2">
      <c r="A717" s="138"/>
      <c r="B717" s="138"/>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c r="Z717" s="138"/>
    </row>
    <row r="718" spans="1:26" ht="12.75" customHeight="1" x14ac:dyDescent="0.2">
      <c r="A718" s="138"/>
      <c r="B718" s="138"/>
      <c r="C718" s="138"/>
      <c r="D718" s="138"/>
      <c r="E718" s="138"/>
      <c r="F718" s="138"/>
      <c r="G718" s="138"/>
      <c r="H718" s="138"/>
      <c r="I718" s="138"/>
      <c r="J718" s="138"/>
      <c r="K718" s="138"/>
      <c r="L718" s="138"/>
      <c r="M718" s="138"/>
      <c r="N718" s="138"/>
      <c r="O718" s="138"/>
      <c r="P718" s="138"/>
      <c r="Q718" s="138"/>
      <c r="R718" s="138"/>
      <c r="S718" s="138"/>
      <c r="T718" s="138"/>
      <c r="U718" s="138"/>
      <c r="V718" s="138"/>
      <c r="W718" s="138"/>
      <c r="X718" s="138"/>
      <c r="Y718" s="138"/>
      <c r="Z718" s="138"/>
    </row>
    <row r="719" spans="1:26" ht="12.75" customHeight="1" x14ac:dyDescent="0.2">
      <c r="A719" s="138"/>
      <c r="B719" s="138"/>
      <c r="C719" s="138"/>
      <c r="D719" s="138"/>
      <c r="E719" s="138"/>
      <c r="F719" s="138"/>
      <c r="G719" s="138"/>
      <c r="H719" s="138"/>
      <c r="I719" s="138"/>
      <c r="J719" s="138"/>
      <c r="K719" s="138"/>
      <c r="L719" s="138"/>
      <c r="M719" s="138"/>
      <c r="N719" s="138"/>
      <c r="O719" s="138"/>
      <c r="P719" s="138"/>
      <c r="Q719" s="138"/>
      <c r="R719" s="138"/>
      <c r="S719" s="138"/>
      <c r="T719" s="138"/>
      <c r="U719" s="138"/>
      <c r="V719" s="138"/>
      <c r="W719" s="138"/>
      <c r="X719" s="138"/>
      <c r="Y719" s="138"/>
      <c r="Z719" s="138"/>
    </row>
    <row r="720" spans="1:26" ht="12.75" customHeight="1" x14ac:dyDescent="0.2">
      <c r="A720" s="138"/>
      <c r="B720" s="138"/>
      <c r="C720" s="138"/>
      <c r="D720" s="138"/>
      <c r="E720" s="138"/>
      <c r="F720" s="138"/>
      <c r="G720" s="138"/>
      <c r="H720" s="138"/>
      <c r="I720" s="138"/>
      <c r="J720" s="138"/>
      <c r="K720" s="138"/>
      <c r="L720" s="138"/>
      <c r="M720" s="138"/>
      <c r="N720" s="138"/>
      <c r="O720" s="138"/>
      <c r="P720" s="138"/>
      <c r="Q720" s="138"/>
      <c r="R720" s="138"/>
      <c r="S720" s="138"/>
      <c r="T720" s="138"/>
      <c r="U720" s="138"/>
      <c r="V720" s="138"/>
      <c r="W720" s="138"/>
      <c r="X720" s="138"/>
      <c r="Y720" s="138"/>
      <c r="Z720" s="138"/>
    </row>
    <row r="721" spans="1:26" ht="12.75" customHeight="1" x14ac:dyDescent="0.2">
      <c r="A721" s="138"/>
      <c r="B721" s="138"/>
      <c r="C721" s="138"/>
      <c r="D721" s="138"/>
      <c r="E721" s="138"/>
      <c r="F721" s="138"/>
      <c r="G721" s="138"/>
      <c r="H721" s="138"/>
      <c r="I721" s="138"/>
      <c r="J721" s="138"/>
      <c r="K721" s="138"/>
      <c r="L721" s="138"/>
      <c r="M721" s="138"/>
      <c r="N721" s="138"/>
      <c r="O721" s="138"/>
      <c r="P721" s="138"/>
      <c r="Q721" s="138"/>
      <c r="R721" s="138"/>
      <c r="S721" s="138"/>
      <c r="T721" s="138"/>
      <c r="U721" s="138"/>
      <c r="V721" s="138"/>
      <c r="W721" s="138"/>
      <c r="X721" s="138"/>
      <c r="Y721" s="138"/>
      <c r="Z721" s="138"/>
    </row>
    <row r="722" spans="1:26" ht="12.75" customHeight="1" x14ac:dyDescent="0.2">
      <c r="A722" s="138"/>
      <c r="B722" s="138"/>
      <c r="C722" s="138"/>
      <c r="D722" s="138"/>
      <c r="E722" s="138"/>
      <c r="F722" s="138"/>
      <c r="G722" s="138"/>
      <c r="H722" s="138"/>
      <c r="I722" s="138"/>
      <c r="J722" s="138"/>
      <c r="K722" s="138"/>
      <c r="L722" s="138"/>
      <c r="M722" s="138"/>
      <c r="N722" s="138"/>
      <c r="O722" s="138"/>
      <c r="P722" s="138"/>
      <c r="Q722" s="138"/>
      <c r="R722" s="138"/>
      <c r="S722" s="138"/>
      <c r="T722" s="138"/>
      <c r="U722" s="138"/>
      <c r="V722" s="138"/>
      <c r="W722" s="138"/>
      <c r="X722" s="138"/>
      <c r="Y722" s="138"/>
      <c r="Z722" s="138"/>
    </row>
    <row r="723" spans="1:26" ht="12.75" customHeight="1" x14ac:dyDescent="0.2">
      <c r="A723" s="138"/>
      <c r="B723" s="138"/>
      <c r="C723" s="138"/>
      <c r="D723" s="138"/>
      <c r="E723" s="138"/>
      <c r="F723" s="138"/>
      <c r="G723" s="138"/>
      <c r="H723" s="138"/>
      <c r="I723" s="138"/>
      <c r="J723" s="138"/>
      <c r="K723" s="138"/>
      <c r="L723" s="138"/>
      <c r="M723" s="138"/>
      <c r="N723" s="138"/>
      <c r="O723" s="138"/>
      <c r="P723" s="138"/>
      <c r="Q723" s="138"/>
      <c r="R723" s="138"/>
      <c r="S723" s="138"/>
      <c r="T723" s="138"/>
      <c r="U723" s="138"/>
      <c r="V723" s="138"/>
      <c r="W723" s="138"/>
      <c r="X723" s="138"/>
      <c r="Y723" s="138"/>
      <c r="Z723" s="138"/>
    </row>
    <row r="724" spans="1:26" ht="12.75" customHeight="1" x14ac:dyDescent="0.2">
      <c r="A724" s="138"/>
      <c r="B724" s="138"/>
      <c r="C724" s="138"/>
      <c r="D724" s="138"/>
      <c r="E724" s="138"/>
      <c r="F724" s="138"/>
      <c r="G724" s="138"/>
      <c r="H724" s="138"/>
      <c r="I724" s="138"/>
      <c r="J724" s="138"/>
      <c r="K724" s="138"/>
      <c r="L724" s="138"/>
      <c r="M724" s="138"/>
      <c r="N724" s="138"/>
      <c r="O724" s="138"/>
      <c r="P724" s="138"/>
      <c r="Q724" s="138"/>
      <c r="R724" s="138"/>
      <c r="S724" s="138"/>
      <c r="T724" s="138"/>
      <c r="U724" s="138"/>
      <c r="V724" s="138"/>
      <c r="W724" s="138"/>
      <c r="X724" s="138"/>
      <c r="Y724" s="138"/>
      <c r="Z724" s="138"/>
    </row>
    <row r="725" spans="1:26" ht="12.75" customHeight="1" x14ac:dyDescent="0.2">
      <c r="A725" s="138"/>
      <c r="B725" s="138"/>
      <c r="C725" s="138"/>
      <c r="D725" s="138"/>
      <c r="E725" s="138"/>
      <c r="F725" s="138"/>
      <c r="G725" s="138"/>
      <c r="H725" s="138"/>
      <c r="I725" s="138"/>
      <c r="J725" s="138"/>
      <c r="K725" s="138"/>
      <c r="L725" s="138"/>
      <c r="M725" s="138"/>
      <c r="N725" s="138"/>
      <c r="O725" s="138"/>
      <c r="P725" s="138"/>
      <c r="Q725" s="138"/>
      <c r="R725" s="138"/>
      <c r="S725" s="138"/>
      <c r="T725" s="138"/>
      <c r="U725" s="138"/>
      <c r="V725" s="138"/>
      <c r="W725" s="138"/>
      <c r="X725" s="138"/>
      <c r="Y725" s="138"/>
      <c r="Z725" s="138"/>
    </row>
    <row r="726" spans="1:26" ht="12.75" customHeight="1" x14ac:dyDescent="0.2">
      <c r="A726" s="138"/>
      <c r="B726" s="138"/>
      <c r="C726" s="138"/>
      <c r="D726" s="138"/>
      <c r="E726" s="138"/>
      <c r="F726" s="138"/>
      <c r="G726" s="138"/>
      <c r="H726" s="138"/>
      <c r="I726" s="138"/>
      <c r="J726" s="138"/>
      <c r="K726" s="138"/>
      <c r="L726" s="138"/>
      <c r="M726" s="138"/>
      <c r="N726" s="138"/>
      <c r="O726" s="138"/>
      <c r="P726" s="138"/>
      <c r="Q726" s="138"/>
      <c r="R726" s="138"/>
      <c r="S726" s="138"/>
      <c r="T726" s="138"/>
      <c r="U726" s="138"/>
      <c r="V726" s="138"/>
      <c r="W726" s="138"/>
      <c r="X726" s="138"/>
      <c r="Y726" s="138"/>
      <c r="Z726" s="138"/>
    </row>
    <row r="727" spans="1:26" ht="12.75" customHeight="1" x14ac:dyDescent="0.2">
      <c r="A727" s="138"/>
      <c r="B727" s="138"/>
      <c r="C727" s="138"/>
      <c r="D727" s="138"/>
      <c r="E727" s="138"/>
      <c r="F727" s="138"/>
      <c r="G727" s="138"/>
      <c r="H727" s="138"/>
      <c r="I727" s="138"/>
      <c r="J727" s="138"/>
      <c r="K727" s="138"/>
      <c r="L727" s="138"/>
      <c r="M727" s="138"/>
      <c r="N727" s="138"/>
      <c r="O727" s="138"/>
      <c r="P727" s="138"/>
      <c r="Q727" s="138"/>
      <c r="R727" s="138"/>
      <c r="S727" s="138"/>
      <c r="T727" s="138"/>
      <c r="U727" s="138"/>
      <c r="V727" s="138"/>
      <c r="W727" s="138"/>
      <c r="X727" s="138"/>
      <c r="Y727" s="138"/>
      <c r="Z727" s="138"/>
    </row>
    <row r="728" spans="1:26" ht="12.75" customHeight="1" x14ac:dyDescent="0.2">
      <c r="A728" s="138"/>
      <c r="B728" s="138"/>
      <c r="C728" s="138"/>
      <c r="D728" s="138"/>
      <c r="E728" s="138"/>
      <c r="F728" s="138"/>
      <c r="G728" s="138"/>
      <c r="H728" s="138"/>
      <c r="I728" s="138"/>
      <c r="J728" s="138"/>
      <c r="K728" s="138"/>
      <c r="L728" s="138"/>
      <c r="M728" s="138"/>
      <c r="N728" s="138"/>
      <c r="O728" s="138"/>
      <c r="P728" s="138"/>
      <c r="Q728" s="138"/>
      <c r="R728" s="138"/>
      <c r="S728" s="138"/>
      <c r="T728" s="138"/>
      <c r="U728" s="138"/>
      <c r="V728" s="138"/>
      <c r="W728" s="138"/>
      <c r="X728" s="138"/>
      <c r="Y728" s="138"/>
      <c r="Z728" s="138"/>
    </row>
    <row r="729" spans="1:26" ht="12.75" customHeight="1" x14ac:dyDescent="0.2">
      <c r="A729" s="138"/>
      <c r="B729" s="138"/>
      <c r="C729" s="138"/>
      <c r="D729" s="138"/>
      <c r="E729" s="138"/>
      <c r="F729" s="138"/>
      <c r="G729" s="138"/>
      <c r="H729" s="138"/>
      <c r="I729" s="138"/>
      <c r="J729" s="138"/>
      <c r="K729" s="138"/>
      <c r="L729" s="138"/>
      <c r="M729" s="138"/>
      <c r="N729" s="138"/>
      <c r="O729" s="138"/>
      <c r="P729" s="138"/>
      <c r="Q729" s="138"/>
      <c r="R729" s="138"/>
      <c r="S729" s="138"/>
      <c r="T729" s="138"/>
      <c r="U729" s="138"/>
      <c r="V729" s="138"/>
      <c r="W729" s="138"/>
      <c r="X729" s="138"/>
      <c r="Y729" s="138"/>
      <c r="Z729" s="138"/>
    </row>
    <row r="730" spans="1:26" ht="12.75" customHeight="1" x14ac:dyDescent="0.2">
      <c r="A730" s="138"/>
      <c r="B730" s="138"/>
      <c r="C730" s="138"/>
      <c r="D730" s="138"/>
      <c r="E730" s="138"/>
      <c r="F730" s="138"/>
      <c r="G730" s="138"/>
      <c r="H730" s="138"/>
      <c r="I730" s="138"/>
      <c r="J730" s="138"/>
      <c r="K730" s="138"/>
      <c r="L730" s="138"/>
      <c r="M730" s="138"/>
      <c r="N730" s="138"/>
      <c r="O730" s="138"/>
      <c r="P730" s="138"/>
      <c r="Q730" s="138"/>
      <c r="R730" s="138"/>
      <c r="S730" s="138"/>
      <c r="T730" s="138"/>
      <c r="U730" s="138"/>
      <c r="V730" s="138"/>
      <c r="W730" s="138"/>
      <c r="X730" s="138"/>
      <c r="Y730" s="138"/>
      <c r="Z730" s="138"/>
    </row>
    <row r="731" spans="1:26" ht="12.75" customHeight="1" x14ac:dyDescent="0.2">
      <c r="A731" s="138"/>
      <c r="B731" s="138"/>
      <c r="C731" s="138"/>
      <c r="D731" s="138"/>
      <c r="E731" s="138"/>
      <c r="F731" s="138"/>
      <c r="G731" s="138"/>
      <c r="H731" s="138"/>
      <c r="I731" s="138"/>
      <c r="J731" s="138"/>
      <c r="K731" s="138"/>
      <c r="L731" s="138"/>
      <c r="M731" s="138"/>
      <c r="N731" s="138"/>
      <c r="O731" s="138"/>
      <c r="P731" s="138"/>
      <c r="Q731" s="138"/>
      <c r="R731" s="138"/>
      <c r="S731" s="138"/>
      <c r="T731" s="138"/>
      <c r="U731" s="138"/>
      <c r="V731" s="138"/>
      <c r="W731" s="138"/>
      <c r="X731" s="138"/>
      <c r="Y731" s="138"/>
      <c r="Z731" s="138"/>
    </row>
    <row r="732" spans="1:26" ht="12.75" customHeight="1" x14ac:dyDescent="0.2">
      <c r="A732" s="138"/>
      <c r="B732" s="138"/>
      <c r="C732" s="138"/>
      <c r="D732" s="138"/>
      <c r="E732" s="138"/>
      <c r="F732" s="138"/>
      <c r="G732" s="138"/>
      <c r="H732" s="138"/>
      <c r="I732" s="138"/>
      <c r="J732" s="138"/>
      <c r="K732" s="138"/>
      <c r="L732" s="138"/>
      <c r="M732" s="138"/>
      <c r="N732" s="138"/>
      <c r="O732" s="138"/>
      <c r="P732" s="138"/>
      <c r="Q732" s="138"/>
      <c r="R732" s="138"/>
      <c r="S732" s="138"/>
      <c r="T732" s="138"/>
      <c r="U732" s="138"/>
      <c r="V732" s="138"/>
      <c r="W732" s="138"/>
      <c r="X732" s="138"/>
      <c r="Y732" s="138"/>
      <c r="Z732" s="138"/>
    </row>
    <row r="733" spans="1:26" ht="12.75" customHeight="1" x14ac:dyDescent="0.2">
      <c r="A733" s="138"/>
      <c r="B733" s="138"/>
      <c r="C733" s="138"/>
      <c r="D733" s="138"/>
      <c r="E733" s="138"/>
      <c r="F733" s="138"/>
      <c r="G733" s="138"/>
      <c r="H733" s="138"/>
      <c r="I733" s="138"/>
      <c r="J733" s="138"/>
      <c r="K733" s="138"/>
      <c r="L733" s="138"/>
      <c r="M733" s="138"/>
      <c r="N733" s="138"/>
      <c r="O733" s="138"/>
      <c r="P733" s="138"/>
      <c r="Q733" s="138"/>
      <c r="R733" s="138"/>
      <c r="S733" s="138"/>
      <c r="T733" s="138"/>
      <c r="U733" s="138"/>
      <c r="V733" s="138"/>
      <c r="W733" s="138"/>
      <c r="X733" s="138"/>
      <c r="Y733" s="138"/>
      <c r="Z733" s="138"/>
    </row>
    <row r="734" spans="1:26" ht="12.75" customHeight="1" x14ac:dyDescent="0.2">
      <c r="A734" s="138"/>
      <c r="B734" s="138"/>
      <c r="C734" s="138"/>
      <c r="D734" s="138"/>
      <c r="E734" s="138"/>
      <c r="F734" s="138"/>
      <c r="G734" s="138"/>
      <c r="H734" s="138"/>
      <c r="I734" s="138"/>
      <c r="J734" s="138"/>
      <c r="K734" s="138"/>
      <c r="L734" s="138"/>
      <c r="M734" s="138"/>
      <c r="N734" s="138"/>
      <c r="O734" s="138"/>
      <c r="P734" s="138"/>
      <c r="Q734" s="138"/>
      <c r="R734" s="138"/>
      <c r="S734" s="138"/>
      <c r="T734" s="138"/>
      <c r="U734" s="138"/>
      <c r="V734" s="138"/>
      <c r="W734" s="138"/>
      <c r="X734" s="138"/>
      <c r="Y734" s="138"/>
      <c r="Z734" s="138"/>
    </row>
    <row r="735" spans="1:26" ht="12.75" customHeight="1" x14ac:dyDescent="0.2">
      <c r="A735" s="138"/>
      <c r="B735" s="138"/>
      <c r="C735" s="138"/>
      <c r="D735" s="138"/>
      <c r="E735" s="138"/>
      <c r="F735" s="138"/>
      <c r="G735" s="138"/>
      <c r="H735" s="138"/>
      <c r="I735" s="138"/>
      <c r="J735" s="138"/>
      <c r="K735" s="138"/>
      <c r="L735" s="138"/>
      <c r="M735" s="138"/>
      <c r="N735" s="138"/>
      <c r="O735" s="138"/>
      <c r="P735" s="138"/>
      <c r="Q735" s="138"/>
      <c r="R735" s="138"/>
      <c r="S735" s="138"/>
      <c r="T735" s="138"/>
      <c r="U735" s="138"/>
      <c r="V735" s="138"/>
      <c r="W735" s="138"/>
      <c r="X735" s="138"/>
      <c r="Y735" s="138"/>
      <c r="Z735" s="138"/>
    </row>
    <row r="736" spans="1:26" ht="12.75" customHeight="1" x14ac:dyDescent="0.2">
      <c r="A736" s="138"/>
      <c r="B736" s="138"/>
      <c r="C736" s="138"/>
      <c r="D736" s="138"/>
      <c r="E736" s="138"/>
      <c r="F736" s="138"/>
      <c r="G736" s="138"/>
      <c r="H736" s="138"/>
      <c r="I736" s="138"/>
      <c r="J736" s="138"/>
      <c r="K736" s="138"/>
      <c r="L736" s="138"/>
      <c r="M736" s="138"/>
      <c r="N736" s="138"/>
      <c r="O736" s="138"/>
      <c r="P736" s="138"/>
      <c r="Q736" s="138"/>
      <c r="R736" s="138"/>
      <c r="S736" s="138"/>
      <c r="T736" s="138"/>
      <c r="U736" s="138"/>
      <c r="V736" s="138"/>
      <c r="W736" s="138"/>
      <c r="X736" s="138"/>
      <c r="Y736" s="138"/>
      <c r="Z736" s="138"/>
    </row>
    <row r="737" spans="1:26" ht="12.75" customHeight="1" x14ac:dyDescent="0.2">
      <c r="A737" s="138"/>
      <c r="B737" s="138"/>
      <c r="C737" s="138"/>
      <c r="D737" s="138"/>
      <c r="E737" s="138"/>
      <c r="F737" s="138"/>
      <c r="G737" s="138"/>
      <c r="H737" s="138"/>
      <c r="I737" s="138"/>
      <c r="J737" s="138"/>
      <c r="K737" s="138"/>
      <c r="L737" s="138"/>
      <c r="M737" s="138"/>
      <c r="N737" s="138"/>
      <c r="O737" s="138"/>
      <c r="P737" s="138"/>
      <c r="Q737" s="138"/>
      <c r="R737" s="138"/>
      <c r="S737" s="138"/>
      <c r="T737" s="138"/>
      <c r="U737" s="138"/>
      <c r="V737" s="138"/>
      <c r="W737" s="138"/>
      <c r="X737" s="138"/>
      <c r="Y737" s="138"/>
      <c r="Z737" s="138"/>
    </row>
    <row r="738" spans="1:26" ht="12.75" customHeight="1" x14ac:dyDescent="0.2">
      <c r="A738" s="138"/>
      <c r="B738" s="138"/>
      <c r="C738" s="138"/>
      <c r="D738" s="138"/>
      <c r="E738" s="138"/>
      <c r="F738" s="138"/>
      <c r="G738" s="138"/>
      <c r="H738" s="138"/>
      <c r="I738" s="138"/>
      <c r="J738" s="138"/>
      <c r="K738" s="138"/>
      <c r="L738" s="138"/>
      <c r="M738" s="138"/>
      <c r="N738" s="138"/>
      <c r="O738" s="138"/>
      <c r="P738" s="138"/>
      <c r="Q738" s="138"/>
      <c r="R738" s="138"/>
      <c r="S738" s="138"/>
      <c r="T738" s="138"/>
      <c r="U738" s="138"/>
      <c r="V738" s="138"/>
      <c r="W738" s="138"/>
      <c r="X738" s="138"/>
      <c r="Y738" s="138"/>
      <c r="Z738" s="138"/>
    </row>
    <row r="739" spans="1:26" ht="12.75" customHeight="1" x14ac:dyDescent="0.2">
      <c r="A739" s="138"/>
      <c r="B739" s="138"/>
      <c r="C739" s="138"/>
      <c r="D739" s="138"/>
      <c r="E739" s="138"/>
      <c r="F739" s="138"/>
      <c r="G739" s="138"/>
      <c r="H739" s="138"/>
      <c r="I739" s="138"/>
      <c r="J739" s="138"/>
      <c r="K739" s="138"/>
      <c r="L739" s="138"/>
      <c r="M739" s="138"/>
      <c r="N739" s="138"/>
      <c r="O739" s="138"/>
      <c r="P739" s="138"/>
      <c r="Q739" s="138"/>
      <c r="R739" s="138"/>
      <c r="S739" s="138"/>
      <c r="T739" s="138"/>
      <c r="U739" s="138"/>
      <c r="V739" s="138"/>
      <c r="W739" s="138"/>
      <c r="X739" s="138"/>
      <c r="Y739" s="138"/>
      <c r="Z739" s="138"/>
    </row>
    <row r="740" spans="1:26" ht="12.75" customHeight="1" x14ac:dyDescent="0.2">
      <c r="A740" s="138"/>
      <c r="B740" s="138"/>
      <c r="C740" s="138"/>
      <c r="D740" s="138"/>
      <c r="E740" s="138"/>
      <c r="F740" s="138"/>
      <c r="G740" s="138"/>
      <c r="H740" s="138"/>
      <c r="I740" s="138"/>
      <c r="J740" s="138"/>
      <c r="K740" s="138"/>
      <c r="L740" s="138"/>
      <c r="M740" s="138"/>
      <c r="N740" s="138"/>
      <c r="O740" s="138"/>
      <c r="P740" s="138"/>
      <c r="Q740" s="138"/>
      <c r="R740" s="138"/>
      <c r="S740" s="138"/>
      <c r="T740" s="138"/>
      <c r="U740" s="138"/>
      <c r="V740" s="138"/>
      <c r="W740" s="138"/>
      <c r="X740" s="138"/>
      <c r="Y740" s="138"/>
      <c r="Z740" s="138"/>
    </row>
    <row r="741" spans="1:26" ht="12.75" customHeight="1" x14ac:dyDescent="0.2">
      <c r="A741" s="138"/>
      <c r="B741" s="138"/>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c r="Z741" s="138"/>
    </row>
    <row r="742" spans="1:26" ht="12.75" customHeight="1" x14ac:dyDescent="0.2">
      <c r="A742" s="138"/>
      <c r="B742" s="138"/>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c r="Z742" s="138"/>
    </row>
    <row r="743" spans="1:26" ht="12.75" customHeight="1" x14ac:dyDescent="0.2">
      <c r="A743" s="138"/>
      <c r="B743" s="138"/>
      <c r="C743" s="138"/>
      <c r="D743" s="138"/>
      <c r="E743" s="138"/>
      <c r="F743" s="138"/>
      <c r="G743" s="138"/>
      <c r="H743" s="138"/>
      <c r="I743" s="138"/>
      <c r="J743" s="138"/>
      <c r="K743" s="138"/>
      <c r="L743" s="138"/>
      <c r="M743" s="138"/>
      <c r="N743" s="138"/>
      <c r="O743" s="138"/>
      <c r="P743" s="138"/>
      <c r="Q743" s="138"/>
      <c r="R743" s="138"/>
      <c r="S743" s="138"/>
      <c r="T743" s="138"/>
      <c r="U743" s="138"/>
      <c r="V743" s="138"/>
      <c r="W743" s="138"/>
      <c r="X743" s="138"/>
      <c r="Y743" s="138"/>
      <c r="Z743" s="138"/>
    </row>
    <row r="744" spans="1:26" ht="12.75" customHeight="1" x14ac:dyDescent="0.2">
      <c r="A744" s="138"/>
      <c r="B744" s="138"/>
      <c r="C744" s="138"/>
      <c r="D744" s="138"/>
      <c r="E744" s="138"/>
      <c r="F744" s="138"/>
      <c r="G744" s="138"/>
      <c r="H744" s="138"/>
      <c r="I744" s="138"/>
      <c r="J744" s="138"/>
      <c r="K744" s="138"/>
      <c r="L744" s="138"/>
      <c r="M744" s="138"/>
      <c r="N744" s="138"/>
      <c r="O744" s="138"/>
      <c r="P744" s="138"/>
      <c r="Q744" s="138"/>
      <c r="R744" s="138"/>
      <c r="S744" s="138"/>
      <c r="T744" s="138"/>
      <c r="U744" s="138"/>
      <c r="V744" s="138"/>
      <c r="W744" s="138"/>
      <c r="X744" s="138"/>
      <c r="Y744" s="138"/>
      <c r="Z744" s="138"/>
    </row>
    <row r="745" spans="1:26" ht="12.75" customHeight="1" x14ac:dyDescent="0.2">
      <c r="A745" s="138"/>
      <c r="B745" s="138"/>
      <c r="C745" s="138"/>
      <c r="D745" s="138"/>
      <c r="E745" s="138"/>
      <c r="F745" s="138"/>
      <c r="G745" s="138"/>
      <c r="H745" s="138"/>
      <c r="I745" s="138"/>
      <c r="J745" s="138"/>
      <c r="K745" s="138"/>
      <c r="L745" s="138"/>
      <c r="M745" s="138"/>
      <c r="N745" s="138"/>
      <c r="O745" s="138"/>
      <c r="P745" s="138"/>
      <c r="Q745" s="138"/>
      <c r="R745" s="138"/>
      <c r="S745" s="138"/>
      <c r="T745" s="138"/>
      <c r="U745" s="138"/>
      <c r="V745" s="138"/>
      <c r="W745" s="138"/>
      <c r="X745" s="138"/>
      <c r="Y745" s="138"/>
      <c r="Z745" s="138"/>
    </row>
    <row r="746" spans="1:26" ht="12.75" customHeight="1" x14ac:dyDescent="0.2">
      <c r="A746" s="138"/>
      <c r="B746" s="138"/>
      <c r="C746" s="138"/>
      <c r="D746" s="138"/>
      <c r="E746" s="138"/>
      <c r="F746" s="138"/>
      <c r="G746" s="138"/>
      <c r="H746" s="138"/>
      <c r="I746" s="138"/>
      <c r="J746" s="138"/>
      <c r="K746" s="138"/>
      <c r="L746" s="138"/>
      <c r="M746" s="138"/>
      <c r="N746" s="138"/>
      <c r="O746" s="138"/>
      <c r="P746" s="138"/>
      <c r="Q746" s="138"/>
      <c r="R746" s="138"/>
      <c r="S746" s="138"/>
      <c r="T746" s="138"/>
      <c r="U746" s="138"/>
      <c r="V746" s="138"/>
      <c r="W746" s="138"/>
      <c r="X746" s="138"/>
      <c r="Y746" s="138"/>
      <c r="Z746" s="138"/>
    </row>
    <row r="747" spans="1:26" ht="12.75" customHeight="1" x14ac:dyDescent="0.2">
      <c r="A747" s="138"/>
      <c r="B747" s="138"/>
      <c r="C747" s="138"/>
      <c r="D747" s="138"/>
      <c r="E747" s="138"/>
      <c r="F747" s="138"/>
      <c r="G747" s="138"/>
      <c r="H747" s="138"/>
      <c r="I747" s="138"/>
      <c r="J747" s="138"/>
      <c r="K747" s="138"/>
      <c r="L747" s="138"/>
      <c r="M747" s="138"/>
      <c r="N747" s="138"/>
      <c r="O747" s="138"/>
      <c r="P747" s="138"/>
      <c r="Q747" s="138"/>
      <c r="R747" s="138"/>
      <c r="S747" s="138"/>
      <c r="T747" s="138"/>
      <c r="U747" s="138"/>
      <c r="V747" s="138"/>
      <c r="W747" s="138"/>
      <c r="X747" s="138"/>
      <c r="Y747" s="138"/>
      <c r="Z747" s="138"/>
    </row>
    <row r="748" spans="1:26" ht="12.75" customHeight="1" x14ac:dyDescent="0.2">
      <c r="A748" s="138"/>
      <c r="B748" s="138"/>
      <c r="C748" s="138"/>
      <c r="D748" s="138"/>
      <c r="E748" s="138"/>
      <c r="F748" s="138"/>
      <c r="G748" s="138"/>
      <c r="H748" s="138"/>
      <c r="I748" s="138"/>
      <c r="J748" s="138"/>
      <c r="K748" s="138"/>
      <c r="L748" s="138"/>
      <c r="M748" s="138"/>
      <c r="N748" s="138"/>
      <c r="O748" s="138"/>
      <c r="P748" s="138"/>
      <c r="Q748" s="138"/>
      <c r="R748" s="138"/>
      <c r="S748" s="138"/>
      <c r="T748" s="138"/>
      <c r="U748" s="138"/>
      <c r="V748" s="138"/>
      <c r="W748" s="138"/>
      <c r="X748" s="138"/>
      <c r="Y748" s="138"/>
      <c r="Z748" s="138"/>
    </row>
    <row r="749" spans="1:26" ht="12.75" customHeight="1" x14ac:dyDescent="0.2">
      <c r="A749" s="138"/>
      <c r="B749" s="138"/>
      <c r="C749" s="138"/>
      <c r="D749" s="138"/>
      <c r="E749" s="138"/>
      <c r="F749" s="138"/>
      <c r="G749" s="138"/>
      <c r="H749" s="138"/>
      <c r="I749" s="138"/>
      <c r="J749" s="138"/>
      <c r="K749" s="138"/>
      <c r="L749" s="138"/>
      <c r="M749" s="138"/>
      <c r="N749" s="138"/>
      <c r="O749" s="138"/>
      <c r="P749" s="138"/>
      <c r="Q749" s="138"/>
      <c r="R749" s="138"/>
      <c r="S749" s="138"/>
      <c r="T749" s="138"/>
      <c r="U749" s="138"/>
      <c r="V749" s="138"/>
      <c r="W749" s="138"/>
      <c r="X749" s="138"/>
      <c r="Y749" s="138"/>
      <c r="Z749" s="138"/>
    </row>
    <row r="750" spans="1:26" ht="12.75" customHeight="1" x14ac:dyDescent="0.2">
      <c r="A750" s="138"/>
      <c r="B750" s="138"/>
      <c r="C750" s="138"/>
      <c r="D750" s="138"/>
      <c r="E750" s="138"/>
      <c r="F750" s="138"/>
      <c r="G750" s="138"/>
      <c r="H750" s="138"/>
      <c r="I750" s="138"/>
      <c r="J750" s="138"/>
      <c r="K750" s="138"/>
      <c r="L750" s="138"/>
      <c r="M750" s="138"/>
      <c r="N750" s="138"/>
      <c r="O750" s="138"/>
      <c r="P750" s="138"/>
      <c r="Q750" s="138"/>
      <c r="R750" s="138"/>
      <c r="S750" s="138"/>
      <c r="T750" s="138"/>
      <c r="U750" s="138"/>
      <c r="V750" s="138"/>
      <c r="W750" s="138"/>
      <c r="X750" s="138"/>
      <c r="Y750" s="138"/>
      <c r="Z750" s="138"/>
    </row>
    <row r="751" spans="1:26" ht="12.75" customHeight="1" x14ac:dyDescent="0.2">
      <c r="A751" s="138"/>
      <c r="B751" s="138"/>
      <c r="C751" s="138"/>
      <c r="D751" s="138"/>
      <c r="E751" s="138"/>
      <c r="F751" s="138"/>
      <c r="G751" s="138"/>
      <c r="H751" s="138"/>
      <c r="I751" s="138"/>
      <c r="J751" s="138"/>
      <c r="K751" s="138"/>
      <c r="L751" s="138"/>
      <c r="M751" s="138"/>
      <c r="N751" s="138"/>
      <c r="O751" s="138"/>
      <c r="P751" s="138"/>
      <c r="Q751" s="138"/>
      <c r="R751" s="138"/>
      <c r="S751" s="138"/>
      <c r="T751" s="138"/>
      <c r="U751" s="138"/>
      <c r="V751" s="138"/>
      <c r="W751" s="138"/>
      <c r="X751" s="138"/>
      <c r="Y751" s="138"/>
      <c r="Z751" s="138"/>
    </row>
    <row r="752" spans="1:26" ht="12.75" customHeight="1" x14ac:dyDescent="0.2">
      <c r="A752" s="138"/>
      <c r="B752" s="138"/>
      <c r="C752" s="138"/>
      <c r="D752" s="138"/>
      <c r="E752" s="138"/>
      <c r="F752" s="138"/>
      <c r="G752" s="138"/>
      <c r="H752" s="138"/>
      <c r="I752" s="138"/>
      <c r="J752" s="138"/>
      <c r="K752" s="138"/>
      <c r="L752" s="138"/>
      <c r="M752" s="138"/>
      <c r="N752" s="138"/>
      <c r="O752" s="138"/>
      <c r="P752" s="138"/>
      <c r="Q752" s="138"/>
      <c r="R752" s="138"/>
      <c r="S752" s="138"/>
      <c r="T752" s="138"/>
      <c r="U752" s="138"/>
      <c r="V752" s="138"/>
      <c r="W752" s="138"/>
      <c r="X752" s="138"/>
      <c r="Y752" s="138"/>
      <c r="Z752" s="138"/>
    </row>
    <row r="753" spans="1:26" ht="12.75" customHeight="1" x14ac:dyDescent="0.2">
      <c r="A753" s="138"/>
      <c r="B753" s="138"/>
      <c r="C753" s="138"/>
      <c r="D753" s="138"/>
      <c r="E753" s="138"/>
      <c r="F753" s="138"/>
      <c r="G753" s="138"/>
      <c r="H753" s="138"/>
      <c r="I753" s="138"/>
      <c r="J753" s="138"/>
      <c r="K753" s="138"/>
      <c r="L753" s="138"/>
      <c r="M753" s="138"/>
      <c r="N753" s="138"/>
      <c r="O753" s="138"/>
      <c r="P753" s="138"/>
      <c r="Q753" s="138"/>
      <c r="R753" s="138"/>
      <c r="S753" s="138"/>
      <c r="T753" s="138"/>
      <c r="U753" s="138"/>
      <c r="V753" s="138"/>
      <c r="W753" s="138"/>
      <c r="X753" s="138"/>
      <c r="Y753" s="138"/>
      <c r="Z753" s="138"/>
    </row>
    <row r="754" spans="1:26" ht="12.75" customHeight="1" x14ac:dyDescent="0.2">
      <c r="A754" s="138"/>
      <c r="B754" s="138"/>
      <c r="C754" s="138"/>
      <c r="D754" s="138"/>
      <c r="E754" s="138"/>
      <c r="F754" s="138"/>
      <c r="G754" s="138"/>
      <c r="H754" s="138"/>
      <c r="I754" s="138"/>
      <c r="J754" s="138"/>
      <c r="K754" s="138"/>
      <c r="L754" s="138"/>
      <c r="M754" s="138"/>
      <c r="N754" s="138"/>
      <c r="O754" s="138"/>
      <c r="P754" s="138"/>
      <c r="Q754" s="138"/>
      <c r="R754" s="138"/>
      <c r="S754" s="138"/>
      <c r="T754" s="138"/>
      <c r="U754" s="138"/>
      <c r="V754" s="138"/>
      <c r="W754" s="138"/>
      <c r="X754" s="138"/>
      <c r="Y754" s="138"/>
      <c r="Z754" s="138"/>
    </row>
    <row r="755" spans="1:26" ht="12.75" customHeight="1" x14ac:dyDescent="0.2">
      <c r="A755" s="138"/>
      <c r="B755" s="138"/>
      <c r="C755" s="138"/>
      <c r="D755" s="138"/>
      <c r="E755" s="138"/>
      <c r="F755" s="138"/>
      <c r="G755" s="138"/>
      <c r="H755" s="138"/>
      <c r="I755" s="138"/>
      <c r="J755" s="138"/>
      <c r="K755" s="138"/>
      <c r="L755" s="138"/>
      <c r="M755" s="138"/>
      <c r="N755" s="138"/>
      <c r="O755" s="138"/>
      <c r="P755" s="138"/>
      <c r="Q755" s="138"/>
      <c r="R755" s="138"/>
      <c r="S755" s="138"/>
      <c r="T755" s="138"/>
      <c r="U755" s="138"/>
      <c r="V755" s="138"/>
      <c r="W755" s="138"/>
      <c r="X755" s="138"/>
      <c r="Y755" s="138"/>
      <c r="Z755" s="138"/>
    </row>
    <row r="756" spans="1:26" ht="12.75" customHeight="1" x14ac:dyDescent="0.2">
      <c r="A756" s="138"/>
      <c r="B756" s="138"/>
      <c r="C756" s="138"/>
      <c r="D756" s="138"/>
      <c r="E756" s="138"/>
      <c r="F756" s="138"/>
      <c r="G756" s="138"/>
      <c r="H756" s="138"/>
      <c r="I756" s="138"/>
      <c r="J756" s="138"/>
      <c r="K756" s="138"/>
      <c r="L756" s="138"/>
      <c r="M756" s="138"/>
      <c r="N756" s="138"/>
      <c r="O756" s="138"/>
      <c r="P756" s="138"/>
      <c r="Q756" s="138"/>
      <c r="R756" s="138"/>
      <c r="S756" s="138"/>
      <c r="T756" s="138"/>
      <c r="U756" s="138"/>
      <c r="V756" s="138"/>
      <c r="W756" s="138"/>
      <c r="X756" s="138"/>
      <c r="Y756" s="138"/>
      <c r="Z756" s="138"/>
    </row>
    <row r="757" spans="1:26" ht="12.75" customHeight="1" x14ac:dyDescent="0.2">
      <c r="A757" s="138"/>
      <c r="B757" s="138"/>
      <c r="C757" s="138"/>
      <c r="D757" s="138"/>
      <c r="E757" s="138"/>
      <c r="F757" s="138"/>
      <c r="G757" s="138"/>
      <c r="H757" s="138"/>
      <c r="I757" s="138"/>
      <c r="J757" s="138"/>
      <c r="K757" s="138"/>
      <c r="L757" s="138"/>
      <c r="M757" s="138"/>
      <c r="N757" s="138"/>
      <c r="O757" s="138"/>
      <c r="P757" s="138"/>
      <c r="Q757" s="138"/>
      <c r="R757" s="138"/>
      <c r="S757" s="138"/>
      <c r="T757" s="138"/>
      <c r="U757" s="138"/>
      <c r="V757" s="138"/>
      <c r="W757" s="138"/>
      <c r="X757" s="138"/>
      <c r="Y757" s="138"/>
      <c r="Z757" s="138"/>
    </row>
    <row r="758" spans="1:26" ht="12.75" customHeight="1" x14ac:dyDescent="0.2">
      <c r="A758" s="138"/>
      <c r="B758" s="138"/>
      <c r="C758" s="138"/>
      <c r="D758" s="138"/>
      <c r="E758" s="138"/>
      <c r="F758" s="138"/>
      <c r="G758" s="138"/>
      <c r="H758" s="138"/>
      <c r="I758" s="138"/>
      <c r="J758" s="138"/>
      <c r="K758" s="138"/>
      <c r="L758" s="138"/>
      <c r="M758" s="138"/>
      <c r="N758" s="138"/>
      <c r="O758" s="138"/>
      <c r="P758" s="138"/>
      <c r="Q758" s="138"/>
      <c r="R758" s="138"/>
      <c r="S758" s="138"/>
      <c r="T758" s="138"/>
      <c r="U758" s="138"/>
      <c r="V758" s="138"/>
      <c r="W758" s="138"/>
      <c r="X758" s="138"/>
      <c r="Y758" s="138"/>
      <c r="Z758" s="138"/>
    </row>
    <row r="759" spans="1:26" ht="12.75" customHeight="1" x14ac:dyDescent="0.2">
      <c r="A759" s="138"/>
      <c r="B759" s="138"/>
      <c r="C759" s="138"/>
      <c r="D759" s="138"/>
      <c r="E759" s="138"/>
      <c r="F759" s="138"/>
      <c r="G759" s="138"/>
      <c r="H759" s="138"/>
      <c r="I759" s="138"/>
      <c r="J759" s="138"/>
      <c r="K759" s="138"/>
      <c r="L759" s="138"/>
      <c r="M759" s="138"/>
      <c r="N759" s="138"/>
      <c r="O759" s="138"/>
      <c r="P759" s="138"/>
      <c r="Q759" s="138"/>
      <c r="R759" s="138"/>
      <c r="S759" s="138"/>
      <c r="T759" s="138"/>
      <c r="U759" s="138"/>
      <c r="V759" s="138"/>
      <c r="W759" s="138"/>
      <c r="X759" s="138"/>
      <c r="Y759" s="138"/>
      <c r="Z759" s="138"/>
    </row>
    <row r="760" spans="1:26" ht="12.75" customHeight="1" x14ac:dyDescent="0.2">
      <c r="A760" s="138"/>
      <c r="B760" s="138"/>
      <c r="C760" s="138"/>
      <c r="D760" s="138"/>
      <c r="E760" s="138"/>
      <c r="F760" s="138"/>
      <c r="G760" s="138"/>
      <c r="H760" s="138"/>
      <c r="I760" s="138"/>
      <c r="J760" s="138"/>
      <c r="K760" s="138"/>
      <c r="L760" s="138"/>
      <c r="M760" s="138"/>
      <c r="N760" s="138"/>
      <c r="O760" s="138"/>
      <c r="P760" s="138"/>
      <c r="Q760" s="138"/>
      <c r="R760" s="138"/>
      <c r="S760" s="138"/>
      <c r="T760" s="138"/>
      <c r="U760" s="138"/>
      <c r="V760" s="138"/>
      <c r="W760" s="138"/>
      <c r="X760" s="138"/>
      <c r="Y760" s="138"/>
      <c r="Z760" s="138"/>
    </row>
    <row r="761" spans="1:26" ht="12.75" customHeight="1" x14ac:dyDescent="0.2">
      <c r="A761" s="138"/>
      <c r="B761" s="138"/>
      <c r="C761" s="138"/>
      <c r="D761" s="138"/>
      <c r="E761" s="138"/>
      <c r="F761" s="138"/>
      <c r="G761" s="138"/>
      <c r="H761" s="138"/>
      <c r="I761" s="138"/>
      <c r="J761" s="138"/>
      <c r="K761" s="138"/>
      <c r="L761" s="138"/>
      <c r="M761" s="138"/>
      <c r="N761" s="138"/>
      <c r="O761" s="138"/>
      <c r="P761" s="138"/>
      <c r="Q761" s="138"/>
      <c r="R761" s="138"/>
      <c r="S761" s="138"/>
      <c r="T761" s="138"/>
      <c r="U761" s="138"/>
      <c r="V761" s="138"/>
      <c r="W761" s="138"/>
      <c r="X761" s="138"/>
      <c r="Y761" s="138"/>
      <c r="Z761" s="138"/>
    </row>
    <row r="762" spans="1:26" ht="12.75" customHeight="1" x14ac:dyDescent="0.2">
      <c r="A762" s="138"/>
      <c r="B762" s="138"/>
      <c r="C762" s="138"/>
      <c r="D762" s="138"/>
      <c r="E762" s="138"/>
      <c r="F762" s="138"/>
      <c r="G762" s="138"/>
      <c r="H762" s="138"/>
      <c r="I762" s="138"/>
      <c r="J762" s="138"/>
      <c r="K762" s="138"/>
      <c r="L762" s="138"/>
      <c r="M762" s="138"/>
      <c r="N762" s="138"/>
      <c r="O762" s="138"/>
      <c r="P762" s="138"/>
      <c r="Q762" s="138"/>
      <c r="R762" s="138"/>
      <c r="S762" s="138"/>
      <c r="T762" s="138"/>
      <c r="U762" s="138"/>
      <c r="V762" s="138"/>
      <c r="W762" s="138"/>
      <c r="X762" s="138"/>
      <c r="Y762" s="138"/>
      <c r="Z762" s="138"/>
    </row>
    <row r="763" spans="1:26" ht="12.75" customHeight="1" x14ac:dyDescent="0.2">
      <c r="A763" s="138"/>
      <c r="B763" s="138"/>
      <c r="C763" s="138"/>
      <c r="D763" s="138"/>
      <c r="E763" s="138"/>
      <c r="F763" s="138"/>
      <c r="G763" s="138"/>
      <c r="H763" s="138"/>
      <c r="I763" s="138"/>
      <c r="J763" s="138"/>
      <c r="K763" s="138"/>
      <c r="L763" s="138"/>
      <c r="M763" s="138"/>
      <c r="N763" s="138"/>
      <c r="O763" s="138"/>
      <c r="P763" s="138"/>
      <c r="Q763" s="138"/>
      <c r="R763" s="138"/>
      <c r="S763" s="138"/>
      <c r="T763" s="138"/>
      <c r="U763" s="138"/>
      <c r="V763" s="138"/>
      <c r="W763" s="138"/>
      <c r="X763" s="138"/>
      <c r="Y763" s="138"/>
      <c r="Z763" s="138"/>
    </row>
    <row r="764" spans="1:26" ht="12.75" customHeight="1" x14ac:dyDescent="0.2">
      <c r="A764" s="138"/>
      <c r="B764" s="138"/>
      <c r="C764" s="138"/>
      <c r="D764" s="138"/>
      <c r="E764" s="138"/>
      <c r="F764" s="138"/>
      <c r="G764" s="138"/>
      <c r="H764" s="138"/>
      <c r="I764" s="138"/>
      <c r="J764" s="138"/>
      <c r="K764" s="138"/>
      <c r="L764" s="138"/>
      <c r="M764" s="138"/>
      <c r="N764" s="138"/>
      <c r="O764" s="138"/>
      <c r="P764" s="138"/>
      <c r="Q764" s="138"/>
      <c r="R764" s="138"/>
      <c r="S764" s="138"/>
      <c r="T764" s="138"/>
      <c r="U764" s="138"/>
      <c r="V764" s="138"/>
      <c r="W764" s="138"/>
      <c r="X764" s="138"/>
      <c r="Y764" s="138"/>
      <c r="Z764" s="138"/>
    </row>
    <row r="765" spans="1:26" ht="12.75" customHeight="1" x14ac:dyDescent="0.2">
      <c r="A765" s="138"/>
      <c r="B765" s="138"/>
      <c r="C765" s="138"/>
      <c r="D765" s="138"/>
      <c r="E765" s="138"/>
      <c r="F765" s="138"/>
      <c r="G765" s="138"/>
      <c r="H765" s="138"/>
      <c r="I765" s="138"/>
      <c r="J765" s="138"/>
      <c r="K765" s="138"/>
      <c r="L765" s="138"/>
      <c r="M765" s="138"/>
      <c r="N765" s="138"/>
      <c r="O765" s="138"/>
      <c r="P765" s="138"/>
      <c r="Q765" s="138"/>
      <c r="R765" s="138"/>
      <c r="S765" s="138"/>
      <c r="T765" s="138"/>
      <c r="U765" s="138"/>
      <c r="V765" s="138"/>
      <c r="W765" s="138"/>
      <c r="X765" s="138"/>
      <c r="Y765" s="138"/>
      <c r="Z765" s="138"/>
    </row>
    <row r="766" spans="1:26" ht="12.75" customHeight="1" x14ac:dyDescent="0.2">
      <c r="A766" s="138"/>
      <c r="B766" s="138"/>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c r="Z766" s="138"/>
    </row>
    <row r="767" spans="1:26" ht="12.75" customHeight="1" x14ac:dyDescent="0.2">
      <c r="A767" s="138"/>
      <c r="B767" s="138"/>
      <c r="C767" s="138"/>
      <c r="D767" s="138"/>
      <c r="E767" s="138"/>
      <c r="F767" s="138"/>
      <c r="G767" s="138"/>
      <c r="H767" s="138"/>
      <c r="I767" s="138"/>
      <c r="J767" s="138"/>
      <c r="K767" s="138"/>
      <c r="L767" s="138"/>
      <c r="M767" s="138"/>
      <c r="N767" s="138"/>
      <c r="O767" s="138"/>
      <c r="P767" s="138"/>
      <c r="Q767" s="138"/>
      <c r="R767" s="138"/>
      <c r="S767" s="138"/>
      <c r="T767" s="138"/>
      <c r="U767" s="138"/>
      <c r="V767" s="138"/>
      <c r="W767" s="138"/>
      <c r="X767" s="138"/>
      <c r="Y767" s="138"/>
      <c r="Z767" s="138"/>
    </row>
    <row r="768" spans="1:26" ht="12.75" customHeight="1" x14ac:dyDescent="0.2">
      <c r="A768" s="138"/>
      <c r="B768" s="138"/>
      <c r="C768" s="138"/>
      <c r="D768" s="138"/>
      <c r="E768" s="138"/>
      <c r="F768" s="138"/>
      <c r="G768" s="138"/>
      <c r="H768" s="138"/>
      <c r="I768" s="138"/>
      <c r="J768" s="138"/>
      <c r="K768" s="138"/>
      <c r="L768" s="138"/>
      <c r="M768" s="138"/>
      <c r="N768" s="138"/>
      <c r="O768" s="138"/>
      <c r="P768" s="138"/>
      <c r="Q768" s="138"/>
      <c r="R768" s="138"/>
      <c r="S768" s="138"/>
      <c r="T768" s="138"/>
      <c r="U768" s="138"/>
      <c r="V768" s="138"/>
      <c r="W768" s="138"/>
      <c r="X768" s="138"/>
      <c r="Y768" s="138"/>
      <c r="Z768" s="138"/>
    </row>
    <row r="769" spans="1:26" ht="12.75" customHeight="1" x14ac:dyDescent="0.2">
      <c r="A769" s="138"/>
      <c r="B769" s="138"/>
      <c r="C769" s="138"/>
      <c r="D769" s="138"/>
      <c r="E769" s="138"/>
      <c r="F769" s="138"/>
      <c r="G769" s="138"/>
      <c r="H769" s="138"/>
      <c r="I769" s="138"/>
      <c r="J769" s="138"/>
      <c r="K769" s="138"/>
      <c r="L769" s="138"/>
      <c r="M769" s="138"/>
      <c r="N769" s="138"/>
      <c r="O769" s="138"/>
      <c r="P769" s="138"/>
      <c r="Q769" s="138"/>
      <c r="R769" s="138"/>
      <c r="S769" s="138"/>
      <c r="T769" s="138"/>
      <c r="U769" s="138"/>
      <c r="V769" s="138"/>
      <c r="W769" s="138"/>
      <c r="X769" s="138"/>
      <c r="Y769" s="138"/>
      <c r="Z769" s="138"/>
    </row>
    <row r="770" spans="1:26" ht="12.75" customHeight="1" x14ac:dyDescent="0.2">
      <c r="A770" s="138"/>
      <c r="B770" s="138"/>
      <c r="C770" s="138"/>
      <c r="D770" s="138"/>
      <c r="E770" s="138"/>
      <c r="F770" s="138"/>
      <c r="G770" s="138"/>
      <c r="H770" s="138"/>
      <c r="I770" s="138"/>
      <c r="J770" s="138"/>
      <c r="K770" s="138"/>
      <c r="L770" s="138"/>
      <c r="M770" s="138"/>
      <c r="N770" s="138"/>
      <c r="O770" s="138"/>
      <c r="P770" s="138"/>
      <c r="Q770" s="138"/>
      <c r="R770" s="138"/>
      <c r="S770" s="138"/>
      <c r="T770" s="138"/>
      <c r="U770" s="138"/>
      <c r="V770" s="138"/>
      <c r="W770" s="138"/>
      <c r="X770" s="138"/>
      <c r="Y770" s="138"/>
      <c r="Z770" s="138"/>
    </row>
    <row r="771" spans="1:26" ht="12.75" customHeight="1" x14ac:dyDescent="0.2">
      <c r="A771" s="138"/>
      <c r="B771" s="138"/>
      <c r="C771" s="138"/>
      <c r="D771" s="138"/>
      <c r="E771" s="138"/>
      <c r="F771" s="138"/>
      <c r="G771" s="138"/>
      <c r="H771" s="138"/>
      <c r="I771" s="138"/>
      <c r="J771" s="138"/>
      <c r="K771" s="138"/>
      <c r="L771" s="138"/>
      <c r="M771" s="138"/>
      <c r="N771" s="138"/>
      <c r="O771" s="138"/>
      <c r="P771" s="138"/>
      <c r="Q771" s="138"/>
      <c r="R771" s="138"/>
      <c r="S771" s="138"/>
      <c r="T771" s="138"/>
      <c r="U771" s="138"/>
      <c r="V771" s="138"/>
      <c r="W771" s="138"/>
      <c r="X771" s="138"/>
      <c r="Y771" s="138"/>
      <c r="Z771" s="138"/>
    </row>
    <row r="772" spans="1:26" ht="12.75" customHeight="1" x14ac:dyDescent="0.2">
      <c r="A772" s="138"/>
      <c r="B772" s="138"/>
      <c r="C772" s="138"/>
      <c r="D772" s="138"/>
      <c r="E772" s="138"/>
      <c r="F772" s="138"/>
      <c r="G772" s="138"/>
      <c r="H772" s="138"/>
      <c r="I772" s="138"/>
      <c r="J772" s="138"/>
      <c r="K772" s="138"/>
      <c r="L772" s="138"/>
      <c r="M772" s="138"/>
      <c r="N772" s="138"/>
      <c r="O772" s="138"/>
      <c r="P772" s="138"/>
      <c r="Q772" s="138"/>
      <c r="R772" s="138"/>
      <c r="S772" s="138"/>
      <c r="T772" s="138"/>
      <c r="U772" s="138"/>
      <c r="V772" s="138"/>
      <c r="W772" s="138"/>
      <c r="X772" s="138"/>
      <c r="Y772" s="138"/>
      <c r="Z772" s="138"/>
    </row>
    <row r="773" spans="1:26" ht="12.75" customHeight="1" x14ac:dyDescent="0.2">
      <c r="A773" s="138"/>
      <c r="B773" s="138"/>
      <c r="C773" s="138"/>
      <c r="D773" s="138"/>
      <c r="E773" s="138"/>
      <c r="F773" s="138"/>
      <c r="G773" s="138"/>
      <c r="H773" s="138"/>
      <c r="I773" s="138"/>
      <c r="J773" s="138"/>
      <c r="K773" s="138"/>
      <c r="L773" s="138"/>
      <c r="M773" s="138"/>
      <c r="N773" s="138"/>
      <c r="O773" s="138"/>
      <c r="P773" s="138"/>
      <c r="Q773" s="138"/>
      <c r="R773" s="138"/>
      <c r="S773" s="138"/>
      <c r="T773" s="138"/>
      <c r="U773" s="138"/>
      <c r="V773" s="138"/>
      <c r="W773" s="138"/>
      <c r="X773" s="138"/>
      <c r="Y773" s="138"/>
      <c r="Z773" s="138"/>
    </row>
    <row r="774" spans="1:26" ht="12.75" customHeight="1" x14ac:dyDescent="0.2">
      <c r="A774" s="138"/>
      <c r="B774" s="138"/>
      <c r="C774" s="138"/>
      <c r="D774" s="138"/>
      <c r="E774" s="138"/>
      <c r="F774" s="138"/>
      <c r="G774" s="138"/>
      <c r="H774" s="138"/>
      <c r="I774" s="138"/>
      <c r="J774" s="138"/>
      <c r="K774" s="138"/>
      <c r="L774" s="138"/>
      <c r="M774" s="138"/>
      <c r="N774" s="138"/>
      <c r="O774" s="138"/>
      <c r="P774" s="138"/>
      <c r="Q774" s="138"/>
      <c r="R774" s="138"/>
      <c r="S774" s="138"/>
      <c r="T774" s="138"/>
      <c r="U774" s="138"/>
      <c r="V774" s="138"/>
      <c r="W774" s="138"/>
      <c r="X774" s="138"/>
      <c r="Y774" s="138"/>
      <c r="Z774" s="138"/>
    </row>
    <row r="775" spans="1:26" ht="12.75" customHeight="1" x14ac:dyDescent="0.2">
      <c r="A775" s="138"/>
      <c r="B775" s="138"/>
      <c r="C775" s="138"/>
      <c r="D775" s="138"/>
      <c r="E775" s="138"/>
      <c r="F775" s="138"/>
      <c r="G775" s="138"/>
      <c r="H775" s="138"/>
      <c r="I775" s="138"/>
      <c r="J775" s="138"/>
      <c r="K775" s="138"/>
      <c r="L775" s="138"/>
      <c r="M775" s="138"/>
      <c r="N775" s="138"/>
      <c r="O775" s="138"/>
      <c r="P775" s="138"/>
      <c r="Q775" s="138"/>
      <c r="R775" s="138"/>
      <c r="S775" s="138"/>
      <c r="T775" s="138"/>
      <c r="U775" s="138"/>
      <c r="V775" s="138"/>
      <c r="W775" s="138"/>
      <c r="X775" s="138"/>
      <c r="Y775" s="138"/>
      <c r="Z775" s="138"/>
    </row>
    <row r="776" spans="1:26" ht="12.75" customHeight="1" x14ac:dyDescent="0.2">
      <c r="A776" s="138"/>
      <c r="B776" s="138"/>
      <c r="C776" s="138"/>
      <c r="D776" s="138"/>
      <c r="E776" s="138"/>
      <c r="F776" s="138"/>
      <c r="G776" s="138"/>
      <c r="H776" s="138"/>
      <c r="I776" s="138"/>
      <c r="J776" s="138"/>
      <c r="K776" s="138"/>
      <c r="L776" s="138"/>
      <c r="M776" s="138"/>
      <c r="N776" s="138"/>
      <c r="O776" s="138"/>
      <c r="P776" s="138"/>
      <c r="Q776" s="138"/>
      <c r="R776" s="138"/>
      <c r="S776" s="138"/>
      <c r="T776" s="138"/>
      <c r="U776" s="138"/>
      <c r="V776" s="138"/>
      <c r="W776" s="138"/>
      <c r="X776" s="138"/>
      <c r="Y776" s="138"/>
      <c r="Z776" s="138"/>
    </row>
    <row r="777" spans="1:26" ht="12.75" customHeight="1" x14ac:dyDescent="0.2">
      <c r="A777" s="138"/>
      <c r="B777" s="138"/>
      <c r="C777" s="138"/>
      <c r="D777" s="138"/>
      <c r="E777" s="138"/>
      <c r="F777" s="138"/>
      <c r="G777" s="138"/>
      <c r="H777" s="138"/>
      <c r="I777" s="138"/>
      <c r="J777" s="138"/>
      <c r="K777" s="138"/>
      <c r="L777" s="138"/>
      <c r="M777" s="138"/>
      <c r="N777" s="138"/>
      <c r="O777" s="138"/>
      <c r="P777" s="138"/>
      <c r="Q777" s="138"/>
      <c r="R777" s="138"/>
      <c r="S777" s="138"/>
      <c r="T777" s="138"/>
      <c r="U777" s="138"/>
      <c r="V777" s="138"/>
      <c r="W777" s="138"/>
      <c r="X777" s="138"/>
      <c r="Y777" s="138"/>
      <c r="Z777" s="138"/>
    </row>
    <row r="778" spans="1:26" ht="12.75" customHeight="1" x14ac:dyDescent="0.2">
      <c r="A778" s="138"/>
      <c r="B778" s="138"/>
      <c r="C778" s="138"/>
      <c r="D778" s="138"/>
      <c r="E778" s="138"/>
      <c r="F778" s="138"/>
      <c r="G778" s="138"/>
      <c r="H778" s="138"/>
      <c r="I778" s="138"/>
      <c r="J778" s="138"/>
      <c r="K778" s="138"/>
      <c r="L778" s="138"/>
      <c r="M778" s="138"/>
      <c r="N778" s="138"/>
      <c r="O778" s="138"/>
      <c r="P778" s="138"/>
      <c r="Q778" s="138"/>
      <c r="R778" s="138"/>
      <c r="S778" s="138"/>
      <c r="T778" s="138"/>
      <c r="U778" s="138"/>
      <c r="V778" s="138"/>
      <c r="W778" s="138"/>
      <c r="X778" s="138"/>
      <c r="Y778" s="138"/>
      <c r="Z778" s="138"/>
    </row>
    <row r="779" spans="1:26" ht="12.75" customHeight="1" x14ac:dyDescent="0.2">
      <c r="A779" s="138"/>
      <c r="B779" s="138"/>
      <c r="C779" s="138"/>
      <c r="D779" s="138"/>
      <c r="E779" s="138"/>
      <c r="F779" s="138"/>
      <c r="G779" s="138"/>
      <c r="H779" s="138"/>
      <c r="I779" s="138"/>
      <c r="J779" s="138"/>
      <c r="K779" s="138"/>
      <c r="L779" s="138"/>
      <c r="M779" s="138"/>
      <c r="N779" s="138"/>
      <c r="O779" s="138"/>
      <c r="P779" s="138"/>
      <c r="Q779" s="138"/>
      <c r="R779" s="138"/>
      <c r="S779" s="138"/>
      <c r="T779" s="138"/>
      <c r="U779" s="138"/>
      <c r="V779" s="138"/>
      <c r="W779" s="138"/>
      <c r="X779" s="138"/>
      <c r="Y779" s="138"/>
      <c r="Z779" s="138"/>
    </row>
    <row r="780" spans="1:26" ht="12.75" customHeight="1" x14ac:dyDescent="0.2">
      <c r="A780" s="138"/>
      <c r="B780" s="138"/>
      <c r="C780" s="138"/>
      <c r="D780" s="138"/>
      <c r="E780" s="138"/>
      <c r="F780" s="138"/>
      <c r="G780" s="138"/>
      <c r="H780" s="138"/>
      <c r="I780" s="138"/>
      <c r="J780" s="138"/>
      <c r="K780" s="138"/>
      <c r="L780" s="138"/>
      <c r="M780" s="138"/>
      <c r="N780" s="138"/>
      <c r="O780" s="138"/>
      <c r="P780" s="138"/>
      <c r="Q780" s="138"/>
      <c r="R780" s="138"/>
      <c r="S780" s="138"/>
      <c r="T780" s="138"/>
      <c r="U780" s="138"/>
      <c r="V780" s="138"/>
      <c r="W780" s="138"/>
      <c r="X780" s="138"/>
      <c r="Y780" s="138"/>
      <c r="Z780" s="138"/>
    </row>
    <row r="781" spans="1:26" ht="12.75" customHeight="1" x14ac:dyDescent="0.2">
      <c r="A781" s="138"/>
      <c r="B781" s="138"/>
      <c r="C781" s="138"/>
      <c r="D781" s="138"/>
      <c r="E781" s="138"/>
      <c r="F781" s="138"/>
      <c r="G781" s="138"/>
      <c r="H781" s="138"/>
      <c r="I781" s="138"/>
      <c r="J781" s="138"/>
      <c r="K781" s="138"/>
      <c r="L781" s="138"/>
      <c r="M781" s="138"/>
      <c r="N781" s="138"/>
      <c r="O781" s="138"/>
      <c r="P781" s="138"/>
      <c r="Q781" s="138"/>
      <c r="R781" s="138"/>
      <c r="S781" s="138"/>
      <c r="T781" s="138"/>
      <c r="U781" s="138"/>
      <c r="V781" s="138"/>
      <c r="W781" s="138"/>
      <c r="X781" s="138"/>
      <c r="Y781" s="138"/>
      <c r="Z781" s="138"/>
    </row>
    <row r="782" spans="1:26" ht="12.75" customHeight="1" x14ac:dyDescent="0.2">
      <c r="A782" s="138"/>
      <c r="B782" s="138"/>
      <c r="C782" s="138"/>
      <c r="D782" s="138"/>
      <c r="E782" s="138"/>
      <c r="F782" s="138"/>
      <c r="G782" s="138"/>
      <c r="H782" s="138"/>
      <c r="I782" s="138"/>
      <c r="J782" s="138"/>
      <c r="K782" s="138"/>
      <c r="L782" s="138"/>
      <c r="M782" s="138"/>
      <c r="N782" s="138"/>
      <c r="O782" s="138"/>
      <c r="P782" s="138"/>
      <c r="Q782" s="138"/>
      <c r="R782" s="138"/>
      <c r="S782" s="138"/>
      <c r="T782" s="138"/>
      <c r="U782" s="138"/>
      <c r="V782" s="138"/>
      <c r="W782" s="138"/>
      <c r="X782" s="138"/>
      <c r="Y782" s="138"/>
      <c r="Z782" s="138"/>
    </row>
    <row r="783" spans="1:26" ht="12.75" customHeight="1" x14ac:dyDescent="0.2">
      <c r="A783" s="138"/>
      <c r="B783" s="138"/>
      <c r="C783" s="138"/>
      <c r="D783" s="138"/>
      <c r="E783" s="138"/>
      <c r="F783" s="138"/>
      <c r="G783" s="138"/>
      <c r="H783" s="138"/>
      <c r="I783" s="138"/>
      <c r="J783" s="138"/>
      <c r="K783" s="138"/>
      <c r="L783" s="138"/>
      <c r="M783" s="138"/>
      <c r="N783" s="138"/>
      <c r="O783" s="138"/>
      <c r="P783" s="138"/>
      <c r="Q783" s="138"/>
      <c r="R783" s="138"/>
      <c r="S783" s="138"/>
      <c r="T783" s="138"/>
      <c r="U783" s="138"/>
      <c r="V783" s="138"/>
      <c r="W783" s="138"/>
      <c r="X783" s="138"/>
      <c r="Y783" s="138"/>
      <c r="Z783" s="138"/>
    </row>
    <row r="784" spans="1:26" ht="12.75" customHeight="1" x14ac:dyDescent="0.2">
      <c r="A784" s="138"/>
      <c r="B784" s="138"/>
      <c r="C784" s="138"/>
      <c r="D784" s="138"/>
      <c r="E784" s="138"/>
      <c r="F784" s="138"/>
      <c r="G784" s="138"/>
      <c r="H784" s="138"/>
      <c r="I784" s="138"/>
      <c r="J784" s="138"/>
      <c r="K784" s="138"/>
      <c r="L784" s="138"/>
      <c r="M784" s="138"/>
      <c r="N784" s="138"/>
      <c r="O784" s="138"/>
      <c r="P784" s="138"/>
      <c r="Q784" s="138"/>
      <c r="R784" s="138"/>
      <c r="S784" s="138"/>
      <c r="T784" s="138"/>
      <c r="U784" s="138"/>
      <c r="V784" s="138"/>
      <c r="W784" s="138"/>
      <c r="X784" s="138"/>
      <c r="Y784" s="138"/>
      <c r="Z784" s="138"/>
    </row>
    <row r="785" spans="1:26" ht="12.75" customHeight="1" x14ac:dyDescent="0.2">
      <c r="A785" s="138"/>
      <c r="B785" s="138"/>
      <c r="C785" s="138"/>
      <c r="D785" s="138"/>
      <c r="E785" s="138"/>
      <c r="F785" s="138"/>
      <c r="G785" s="138"/>
      <c r="H785" s="138"/>
      <c r="I785" s="138"/>
      <c r="J785" s="138"/>
      <c r="K785" s="138"/>
      <c r="L785" s="138"/>
      <c r="M785" s="138"/>
      <c r="N785" s="138"/>
      <c r="O785" s="138"/>
      <c r="P785" s="138"/>
      <c r="Q785" s="138"/>
      <c r="R785" s="138"/>
      <c r="S785" s="138"/>
      <c r="T785" s="138"/>
      <c r="U785" s="138"/>
      <c r="V785" s="138"/>
      <c r="W785" s="138"/>
      <c r="X785" s="138"/>
      <c r="Y785" s="138"/>
      <c r="Z785" s="138"/>
    </row>
    <row r="786" spans="1:26" ht="12.75" customHeight="1" x14ac:dyDescent="0.2">
      <c r="A786" s="138"/>
      <c r="B786" s="138"/>
      <c r="C786" s="138"/>
      <c r="D786" s="138"/>
      <c r="E786" s="138"/>
      <c r="F786" s="138"/>
      <c r="G786" s="138"/>
      <c r="H786" s="138"/>
      <c r="I786" s="138"/>
      <c r="J786" s="138"/>
      <c r="K786" s="138"/>
      <c r="L786" s="138"/>
      <c r="M786" s="138"/>
      <c r="N786" s="138"/>
      <c r="O786" s="138"/>
      <c r="P786" s="138"/>
      <c r="Q786" s="138"/>
      <c r="R786" s="138"/>
      <c r="S786" s="138"/>
      <c r="T786" s="138"/>
      <c r="U786" s="138"/>
      <c r="V786" s="138"/>
      <c r="W786" s="138"/>
      <c r="X786" s="138"/>
      <c r="Y786" s="138"/>
      <c r="Z786" s="138"/>
    </row>
    <row r="787" spans="1:26" ht="12.75" customHeight="1" x14ac:dyDescent="0.2">
      <c r="A787" s="138"/>
      <c r="B787" s="138"/>
      <c r="C787" s="138"/>
      <c r="D787" s="138"/>
      <c r="E787" s="138"/>
      <c r="F787" s="138"/>
      <c r="G787" s="138"/>
      <c r="H787" s="138"/>
      <c r="I787" s="138"/>
      <c r="J787" s="138"/>
      <c r="K787" s="138"/>
      <c r="L787" s="138"/>
      <c r="M787" s="138"/>
      <c r="N787" s="138"/>
      <c r="O787" s="138"/>
      <c r="P787" s="138"/>
      <c r="Q787" s="138"/>
      <c r="R787" s="138"/>
      <c r="S787" s="138"/>
      <c r="T787" s="138"/>
      <c r="U787" s="138"/>
      <c r="V787" s="138"/>
      <c r="W787" s="138"/>
      <c r="X787" s="138"/>
      <c r="Y787" s="138"/>
      <c r="Z787" s="138"/>
    </row>
    <row r="788" spans="1:26" ht="12.75" customHeight="1" x14ac:dyDescent="0.2">
      <c r="A788" s="138"/>
      <c r="B788" s="138"/>
      <c r="C788" s="138"/>
      <c r="D788" s="138"/>
      <c r="E788" s="138"/>
      <c r="F788" s="138"/>
      <c r="G788" s="138"/>
      <c r="H788" s="138"/>
      <c r="I788" s="138"/>
      <c r="J788" s="138"/>
      <c r="K788" s="138"/>
      <c r="L788" s="138"/>
      <c r="M788" s="138"/>
      <c r="N788" s="138"/>
      <c r="O788" s="138"/>
      <c r="P788" s="138"/>
      <c r="Q788" s="138"/>
      <c r="R788" s="138"/>
      <c r="S788" s="138"/>
      <c r="T788" s="138"/>
      <c r="U788" s="138"/>
      <c r="V788" s="138"/>
      <c r="W788" s="138"/>
      <c r="X788" s="138"/>
      <c r="Y788" s="138"/>
      <c r="Z788" s="138"/>
    </row>
    <row r="789" spans="1:26" ht="12.75" customHeight="1" x14ac:dyDescent="0.2">
      <c r="A789" s="138"/>
      <c r="B789" s="138"/>
      <c r="C789" s="138"/>
      <c r="D789" s="138"/>
      <c r="E789" s="138"/>
      <c r="F789" s="138"/>
      <c r="G789" s="138"/>
      <c r="H789" s="138"/>
      <c r="I789" s="138"/>
      <c r="J789" s="138"/>
      <c r="K789" s="138"/>
      <c r="L789" s="138"/>
      <c r="M789" s="138"/>
      <c r="N789" s="138"/>
      <c r="O789" s="138"/>
      <c r="P789" s="138"/>
      <c r="Q789" s="138"/>
      <c r="R789" s="138"/>
      <c r="S789" s="138"/>
      <c r="T789" s="138"/>
      <c r="U789" s="138"/>
      <c r="V789" s="138"/>
      <c r="W789" s="138"/>
      <c r="X789" s="138"/>
      <c r="Y789" s="138"/>
      <c r="Z789" s="138"/>
    </row>
    <row r="790" spans="1:26" ht="12.75" customHeight="1" x14ac:dyDescent="0.2">
      <c r="A790" s="138"/>
      <c r="B790" s="138"/>
      <c r="C790" s="138"/>
      <c r="D790" s="138"/>
      <c r="E790" s="138"/>
      <c r="F790" s="138"/>
      <c r="G790" s="138"/>
      <c r="H790" s="138"/>
      <c r="I790" s="138"/>
      <c r="J790" s="138"/>
      <c r="K790" s="138"/>
      <c r="L790" s="138"/>
      <c r="M790" s="138"/>
      <c r="N790" s="138"/>
      <c r="O790" s="138"/>
      <c r="P790" s="138"/>
      <c r="Q790" s="138"/>
      <c r="R790" s="138"/>
      <c r="S790" s="138"/>
      <c r="T790" s="138"/>
      <c r="U790" s="138"/>
      <c r="V790" s="138"/>
      <c r="W790" s="138"/>
      <c r="X790" s="138"/>
      <c r="Y790" s="138"/>
      <c r="Z790" s="138"/>
    </row>
    <row r="791" spans="1:26" ht="12.75" customHeight="1" x14ac:dyDescent="0.2">
      <c r="A791" s="138"/>
      <c r="B791" s="138"/>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c r="Z791" s="138"/>
    </row>
    <row r="792" spans="1:26" ht="12.75" customHeight="1" x14ac:dyDescent="0.2">
      <c r="A792" s="138"/>
      <c r="B792" s="138"/>
      <c r="C792" s="138"/>
      <c r="D792" s="138"/>
      <c r="E792" s="138"/>
      <c r="F792" s="138"/>
      <c r="G792" s="138"/>
      <c r="H792" s="138"/>
      <c r="I792" s="138"/>
      <c r="J792" s="138"/>
      <c r="K792" s="138"/>
      <c r="L792" s="138"/>
      <c r="M792" s="138"/>
      <c r="N792" s="138"/>
      <c r="O792" s="138"/>
      <c r="P792" s="138"/>
      <c r="Q792" s="138"/>
      <c r="R792" s="138"/>
      <c r="S792" s="138"/>
      <c r="T792" s="138"/>
      <c r="U792" s="138"/>
      <c r="V792" s="138"/>
      <c r="W792" s="138"/>
      <c r="X792" s="138"/>
      <c r="Y792" s="138"/>
      <c r="Z792" s="138"/>
    </row>
    <row r="793" spans="1:26" ht="12.75" customHeight="1" x14ac:dyDescent="0.2">
      <c r="A793" s="138"/>
      <c r="B793" s="138"/>
      <c r="C793" s="138"/>
      <c r="D793" s="138"/>
      <c r="E793" s="138"/>
      <c r="F793" s="138"/>
      <c r="G793" s="138"/>
      <c r="H793" s="138"/>
      <c r="I793" s="138"/>
      <c r="J793" s="138"/>
      <c r="K793" s="138"/>
      <c r="L793" s="138"/>
      <c r="M793" s="138"/>
      <c r="N793" s="138"/>
      <c r="O793" s="138"/>
      <c r="P793" s="138"/>
      <c r="Q793" s="138"/>
      <c r="R793" s="138"/>
      <c r="S793" s="138"/>
      <c r="T793" s="138"/>
      <c r="U793" s="138"/>
      <c r="V793" s="138"/>
      <c r="W793" s="138"/>
      <c r="X793" s="138"/>
      <c r="Y793" s="138"/>
      <c r="Z793" s="138"/>
    </row>
    <row r="794" spans="1:26" ht="12.75" customHeight="1" x14ac:dyDescent="0.2">
      <c r="A794" s="138"/>
      <c r="B794" s="138"/>
      <c r="C794" s="138"/>
      <c r="D794" s="138"/>
      <c r="E794" s="138"/>
      <c r="F794" s="138"/>
      <c r="G794" s="138"/>
      <c r="H794" s="138"/>
      <c r="I794" s="138"/>
      <c r="J794" s="138"/>
      <c r="K794" s="138"/>
      <c r="L794" s="138"/>
      <c r="M794" s="138"/>
      <c r="N794" s="138"/>
      <c r="O794" s="138"/>
      <c r="P794" s="138"/>
      <c r="Q794" s="138"/>
      <c r="R794" s="138"/>
      <c r="S794" s="138"/>
      <c r="T794" s="138"/>
      <c r="U794" s="138"/>
      <c r="V794" s="138"/>
      <c r="W794" s="138"/>
      <c r="X794" s="138"/>
      <c r="Y794" s="138"/>
      <c r="Z794" s="138"/>
    </row>
    <row r="795" spans="1:26" ht="12.75" customHeight="1" x14ac:dyDescent="0.2">
      <c r="A795" s="138"/>
      <c r="B795" s="138"/>
      <c r="C795" s="138"/>
      <c r="D795" s="138"/>
      <c r="E795" s="138"/>
      <c r="F795" s="138"/>
      <c r="G795" s="138"/>
      <c r="H795" s="138"/>
      <c r="I795" s="138"/>
      <c r="J795" s="138"/>
      <c r="K795" s="138"/>
      <c r="L795" s="138"/>
      <c r="M795" s="138"/>
      <c r="N795" s="138"/>
      <c r="O795" s="138"/>
      <c r="P795" s="138"/>
      <c r="Q795" s="138"/>
      <c r="R795" s="138"/>
      <c r="S795" s="138"/>
      <c r="T795" s="138"/>
      <c r="U795" s="138"/>
      <c r="V795" s="138"/>
      <c r="W795" s="138"/>
      <c r="X795" s="138"/>
      <c r="Y795" s="138"/>
      <c r="Z795" s="138"/>
    </row>
    <row r="796" spans="1:26" ht="12.75" customHeight="1" x14ac:dyDescent="0.2">
      <c r="A796" s="138"/>
      <c r="B796" s="138"/>
      <c r="C796" s="138"/>
      <c r="D796" s="138"/>
      <c r="E796" s="138"/>
      <c r="F796" s="138"/>
      <c r="G796" s="138"/>
      <c r="H796" s="138"/>
      <c r="I796" s="138"/>
      <c r="J796" s="138"/>
      <c r="K796" s="138"/>
      <c r="L796" s="138"/>
      <c r="M796" s="138"/>
      <c r="N796" s="138"/>
      <c r="O796" s="138"/>
      <c r="P796" s="138"/>
      <c r="Q796" s="138"/>
      <c r="R796" s="138"/>
      <c r="S796" s="138"/>
      <c r="T796" s="138"/>
      <c r="U796" s="138"/>
      <c r="V796" s="138"/>
      <c r="W796" s="138"/>
      <c r="X796" s="138"/>
      <c r="Y796" s="138"/>
      <c r="Z796" s="138"/>
    </row>
    <row r="797" spans="1:26" ht="12.75" customHeight="1" x14ac:dyDescent="0.2">
      <c r="A797" s="138"/>
      <c r="B797" s="138"/>
      <c r="C797" s="138"/>
      <c r="D797" s="138"/>
      <c r="E797" s="138"/>
      <c r="F797" s="138"/>
      <c r="G797" s="138"/>
      <c r="H797" s="138"/>
      <c r="I797" s="138"/>
      <c r="J797" s="138"/>
      <c r="K797" s="138"/>
      <c r="L797" s="138"/>
      <c r="M797" s="138"/>
      <c r="N797" s="138"/>
      <c r="O797" s="138"/>
      <c r="P797" s="138"/>
      <c r="Q797" s="138"/>
      <c r="R797" s="138"/>
      <c r="S797" s="138"/>
      <c r="T797" s="138"/>
      <c r="U797" s="138"/>
      <c r="V797" s="138"/>
      <c r="W797" s="138"/>
      <c r="X797" s="138"/>
      <c r="Y797" s="138"/>
      <c r="Z797" s="138"/>
    </row>
    <row r="798" spans="1:26" ht="12.75" customHeight="1" x14ac:dyDescent="0.2">
      <c r="A798" s="138"/>
      <c r="B798" s="138"/>
      <c r="C798" s="138"/>
      <c r="D798" s="138"/>
      <c r="E798" s="138"/>
      <c r="F798" s="138"/>
      <c r="G798" s="138"/>
      <c r="H798" s="138"/>
      <c r="I798" s="138"/>
      <c r="J798" s="138"/>
      <c r="K798" s="138"/>
      <c r="L798" s="138"/>
      <c r="M798" s="138"/>
      <c r="N798" s="138"/>
      <c r="O798" s="138"/>
      <c r="P798" s="138"/>
      <c r="Q798" s="138"/>
      <c r="R798" s="138"/>
      <c r="S798" s="138"/>
      <c r="T798" s="138"/>
      <c r="U798" s="138"/>
      <c r="V798" s="138"/>
      <c r="W798" s="138"/>
      <c r="X798" s="138"/>
      <c r="Y798" s="138"/>
      <c r="Z798" s="138"/>
    </row>
    <row r="799" spans="1:26" ht="12.75" customHeight="1" x14ac:dyDescent="0.2">
      <c r="A799" s="138"/>
      <c r="B799" s="138"/>
      <c r="C799" s="138"/>
      <c r="D799" s="138"/>
      <c r="E799" s="138"/>
      <c r="F799" s="138"/>
      <c r="G799" s="138"/>
      <c r="H799" s="138"/>
      <c r="I799" s="138"/>
      <c r="J799" s="138"/>
      <c r="K799" s="138"/>
      <c r="L799" s="138"/>
      <c r="M799" s="138"/>
      <c r="N799" s="138"/>
      <c r="O799" s="138"/>
      <c r="P799" s="138"/>
      <c r="Q799" s="138"/>
      <c r="R799" s="138"/>
      <c r="S799" s="138"/>
      <c r="T799" s="138"/>
      <c r="U799" s="138"/>
      <c r="V799" s="138"/>
      <c r="W799" s="138"/>
      <c r="X799" s="138"/>
      <c r="Y799" s="138"/>
      <c r="Z799" s="138"/>
    </row>
    <row r="800" spans="1:26" ht="12.75" customHeight="1" x14ac:dyDescent="0.2">
      <c r="A800" s="138"/>
      <c r="B800" s="138"/>
      <c r="C800" s="138"/>
      <c r="D800" s="138"/>
      <c r="E800" s="138"/>
      <c r="F800" s="138"/>
      <c r="G800" s="138"/>
      <c r="H800" s="138"/>
      <c r="I800" s="138"/>
      <c r="J800" s="138"/>
      <c r="K800" s="138"/>
      <c r="L800" s="138"/>
      <c r="M800" s="138"/>
      <c r="N800" s="138"/>
      <c r="O800" s="138"/>
      <c r="P800" s="138"/>
      <c r="Q800" s="138"/>
      <c r="R800" s="138"/>
      <c r="S800" s="138"/>
      <c r="T800" s="138"/>
      <c r="U800" s="138"/>
      <c r="V800" s="138"/>
      <c r="W800" s="138"/>
      <c r="X800" s="138"/>
      <c r="Y800" s="138"/>
      <c r="Z800" s="138"/>
    </row>
    <row r="801" spans="1:26" ht="12.75" customHeight="1" x14ac:dyDescent="0.2">
      <c r="A801" s="138"/>
      <c r="B801" s="138"/>
      <c r="C801" s="138"/>
      <c r="D801" s="138"/>
      <c r="E801" s="138"/>
      <c r="F801" s="138"/>
      <c r="G801" s="138"/>
      <c r="H801" s="138"/>
      <c r="I801" s="138"/>
      <c r="J801" s="138"/>
      <c r="K801" s="138"/>
      <c r="L801" s="138"/>
      <c r="M801" s="138"/>
      <c r="N801" s="138"/>
      <c r="O801" s="138"/>
      <c r="P801" s="138"/>
      <c r="Q801" s="138"/>
      <c r="R801" s="138"/>
      <c r="S801" s="138"/>
      <c r="T801" s="138"/>
      <c r="U801" s="138"/>
      <c r="V801" s="138"/>
      <c r="W801" s="138"/>
      <c r="X801" s="138"/>
      <c r="Y801" s="138"/>
      <c r="Z801" s="138"/>
    </row>
    <row r="802" spans="1:26" ht="12.75" customHeight="1" x14ac:dyDescent="0.2">
      <c r="A802" s="138"/>
      <c r="B802" s="138"/>
      <c r="C802" s="138"/>
      <c r="D802" s="138"/>
      <c r="E802" s="138"/>
      <c r="F802" s="138"/>
      <c r="G802" s="138"/>
      <c r="H802" s="138"/>
      <c r="I802" s="138"/>
      <c r="J802" s="138"/>
      <c r="K802" s="138"/>
      <c r="L802" s="138"/>
      <c r="M802" s="138"/>
      <c r="N802" s="138"/>
      <c r="O802" s="138"/>
      <c r="P802" s="138"/>
      <c r="Q802" s="138"/>
      <c r="R802" s="138"/>
      <c r="S802" s="138"/>
      <c r="T802" s="138"/>
      <c r="U802" s="138"/>
      <c r="V802" s="138"/>
      <c r="W802" s="138"/>
      <c r="X802" s="138"/>
      <c r="Y802" s="138"/>
      <c r="Z802" s="138"/>
    </row>
    <row r="803" spans="1:26" ht="12.75" customHeight="1" x14ac:dyDescent="0.2">
      <c r="A803" s="138"/>
      <c r="B803" s="138"/>
      <c r="C803" s="138"/>
      <c r="D803" s="138"/>
      <c r="E803" s="138"/>
      <c r="F803" s="138"/>
      <c r="G803" s="138"/>
      <c r="H803" s="138"/>
      <c r="I803" s="138"/>
      <c r="J803" s="138"/>
      <c r="K803" s="138"/>
      <c r="L803" s="138"/>
      <c r="M803" s="138"/>
      <c r="N803" s="138"/>
      <c r="O803" s="138"/>
      <c r="P803" s="138"/>
      <c r="Q803" s="138"/>
      <c r="R803" s="138"/>
      <c r="S803" s="138"/>
      <c r="T803" s="138"/>
      <c r="U803" s="138"/>
      <c r="V803" s="138"/>
      <c r="W803" s="138"/>
      <c r="X803" s="138"/>
      <c r="Y803" s="138"/>
      <c r="Z803" s="138"/>
    </row>
    <row r="804" spans="1:26" ht="12.75" customHeight="1" x14ac:dyDescent="0.2">
      <c r="A804" s="138"/>
      <c r="B804" s="138"/>
      <c r="C804" s="138"/>
      <c r="D804" s="138"/>
      <c r="E804" s="138"/>
      <c r="F804" s="138"/>
      <c r="G804" s="138"/>
      <c r="H804" s="138"/>
      <c r="I804" s="138"/>
      <c r="J804" s="138"/>
      <c r="K804" s="138"/>
      <c r="L804" s="138"/>
      <c r="M804" s="138"/>
      <c r="N804" s="138"/>
      <c r="O804" s="138"/>
      <c r="P804" s="138"/>
      <c r="Q804" s="138"/>
      <c r="R804" s="138"/>
      <c r="S804" s="138"/>
      <c r="T804" s="138"/>
      <c r="U804" s="138"/>
      <c r="V804" s="138"/>
      <c r="W804" s="138"/>
      <c r="X804" s="138"/>
      <c r="Y804" s="138"/>
      <c r="Z804" s="138"/>
    </row>
    <row r="805" spans="1:26" ht="12.75" customHeight="1" x14ac:dyDescent="0.2">
      <c r="A805" s="138"/>
      <c r="B805" s="138"/>
      <c r="C805" s="138"/>
      <c r="D805" s="138"/>
      <c r="E805" s="138"/>
      <c r="F805" s="138"/>
      <c r="G805" s="138"/>
      <c r="H805" s="138"/>
      <c r="I805" s="138"/>
      <c r="J805" s="138"/>
      <c r="K805" s="138"/>
      <c r="L805" s="138"/>
      <c r="M805" s="138"/>
      <c r="N805" s="138"/>
      <c r="O805" s="138"/>
      <c r="P805" s="138"/>
      <c r="Q805" s="138"/>
      <c r="R805" s="138"/>
      <c r="S805" s="138"/>
      <c r="T805" s="138"/>
      <c r="U805" s="138"/>
      <c r="V805" s="138"/>
      <c r="W805" s="138"/>
      <c r="X805" s="138"/>
      <c r="Y805" s="138"/>
      <c r="Z805" s="138"/>
    </row>
    <row r="806" spans="1:26" ht="12.75" customHeight="1" x14ac:dyDescent="0.2">
      <c r="A806" s="138"/>
      <c r="B806" s="138"/>
      <c r="C806" s="138"/>
      <c r="D806" s="138"/>
      <c r="E806" s="138"/>
      <c r="F806" s="138"/>
      <c r="G806" s="138"/>
      <c r="H806" s="138"/>
      <c r="I806" s="138"/>
      <c r="J806" s="138"/>
      <c r="K806" s="138"/>
      <c r="L806" s="138"/>
      <c r="M806" s="138"/>
      <c r="N806" s="138"/>
      <c r="O806" s="138"/>
      <c r="P806" s="138"/>
      <c r="Q806" s="138"/>
      <c r="R806" s="138"/>
      <c r="S806" s="138"/>
      <c r="T806" s="138"/>
      <c r="U806" s="138"/>
      <c r="V806" s="138"/>
      <c r="W806" s="138"/>
      <c r="X806" s="138"/>
      <c r="Y806" s="138"/>
      <c r="Z806" s="138"/>
    </row>
    <row r="807" spans="1:26" ht="12.75" customHeight="1" x14ac:dyDescent="0.2">
      <c r="A807" s="138"/>
      <c r="B807" s="138"/>
      <c r="C807" s="138"/>
      <c r="D807" s="138"/>
      <c r="E807" s="138"/>
      <c r="F807" s="138"/>
      <c r="G807" s="138"/>
      <c r="H807" s="138"/>
      <c r="I807" s="138"/>
      <c r="J807" s="138"/>
      <c r="K807" s="138"/>
      <c r="L807" s="138"/>
      <c r="M807" s="138"/>
      <c r="N807" s="138"/>
      <c r="O807" s="138"/>
      <c r="P807" s="138"/>
      <c r="Q807" s="138"/>
      <c r="R807" s="138"/>
      <c r="S807" s="138"/>
      <c r="T807" s="138"/>
      <c r="U807" s="138"/>
      <c r="V807" s="138"/>
      <c r="W807" s="138"/>
      <c r="X807" s="138"/>
      <c r="Y807" s="138"/>
      <c r="Z807" s="138"/>
    </row>
    <row r="808" spans="1:26" ht="12.75" customHeight="1" x14ac:dyDescent="0.2">
      <c r="A808" s="138"/>
      <c r="B808" s="138"/>
      <c r="C808" s="138"/>
      <c r="D808" s="138"/>
      <c r="E808" s="138"/>
      <c r="F808" s="138"/>
      <c r="G808" s="138"/>
      <c r="H808" s="138"/>
      <c r="I808" s="138"/>
      <c r="J808" s="138"/>
      <c r="K808" s="138"/>
      <c r="L808" s="138"/>
      <c r="M808" s="138"/>
      <c r="N808" s="138"/>
      <c r="O808" s="138"/>
      <c r="P808" s="138"/>
      <c r="Q808" s="138"/>
      <c r="R808" s="138"/>
      <c r="S808" s="138"/>
      <c r="T808" s="138"/>
      <c r="U808" s="138"/>
      <c r="V808" s="138"/>
      <c r="W808" s="138"/>
      <c r="X808" s="138"/>
      <c r="Y808" s="138"/>
      <c r="Z808" s="138"/>
    </row>
    <row r="809" spans="1:26" ht="12.75" customHeight="1" x14ac:dyDescent="0.2">
      <c r="A809" s="138"/>
      <c r="B809" s="138"/>
      <c r="C809" s="138"/>
      <c r="D809" s="138"/>
      <c r="E809" s="138"/>
      <c r="F809" s="138"/>
      <c r="G809" s="138"/>
      <c r="H809" s="138"/>
      <c r="I809" s="138"/>
      <c r="J809" s="138"/>
      <c r="K809" s="138"/>
      <c r="L809" s="138"/>
      <c r="M809" s="138"/>
      <c r="N809" s="138"/>
      <c r="O809" s="138"/>
      <c r="P809" s="138"/>
      <c r="Q809" s="138"/>
      <c r="R809" s="138"/>
      <c r="S809" s="138"/>
      <c r="T809" s="138"/>
      <c r="U809" s="138"/>
      <c r="V809" s="138"/>
      <c r="W809" s="138"/>
      <c r="X809" s="138"/>
      <c r="Y809" s="138"/>
      <c r="Z809" s="138"/>
    </row>
    <row r="810" spans="1:26" ht="12.75" customHeight="1" x14ac:dyDescent="0.2">
      <c r="A810" s="138"/>
      <c r="B810" s="138"/>
      <c r="C810" s="138"/>
      <c r="D810" s="138"/>
      <c r="E810" s="138"/>
      <c r="F810" s="138"/>
      <c r="G810" s="138"/>
      <c r="H810" s="138"/>
      <c r="I810" s="138"/>
      <c r="J810" s="138"/>
      <c r="K810" s="138"/>
      <c r="L810" s="138"/>
      <c r="M810" s="138"/>
      <c r="N810" s="138"/>
      <c r="O810" s="138"/>
      <c r="P810" s="138"/>
      <c r="Q810" s="138"/>
      <c r="R810" s="138"/>
      <c r="S810" s="138"/>
      <c r="T810" s="138"/>
      <c r="U810" s="138"/>
      <c r="V810" s="138"/>
      <c r="W810" s="138"/>
      <c r="X810" s="138"/>
      <c r="Y810" s="138"/>
      <c r="Z810" s="138"/>
    </row>
    <row r="811" spans="1:26" ht="12.75" customHeight="1" x14ac:dyDescent="0.2">
      <c r="A811" s="138"/>
      <c r="B811" s="138"/>
      <c r="C811" s="138"/>
      <c r="D811" s="138"/>
      <c r="E811" s="138"/>
      <c r="F811" s="138"/>
      <c r="G811" s="138"/>
      <c r="H811" s="138"/>
      <c r="I811" s="138"/>
      <c r="J811" s="138"/>
      <c r="K811" s="138"/>
      <c r="L811" s="138"/>
      <c r="M811" s="138"/>
      <c r="N811" s="138"/>
      <c r="O811" s="138"/>
      <c r="P811" s="138"/>
      <c r="Q811" s="138"/>
      <c r="R811" s="138"/>
      <c r="S811" s="138"/>
      <c r="T811" s="138"/>
      <c r="U811" s="138"/>
      <c r="V811" s="138"/>
      <c r="W811" s="138"/>
      <c r="X811" s="138"/>
      <c r="Y811" s="138"/>
      <c r="Z811" s="138"/>
    </row>
    <row r="812" spans="1:26" ht="12.75" customHeight="1" x14ac:dyDescent="0.2">
      <c r="A812" s="138"/>
      <c r="B812" s="138"/>
      <c r="C812" s="138"/>
      <c r="D812" s="138"/>
      <c r="E812" s="138"/>
      <c r="F812" s="138"/>
      <c r="G812" s="138"/>
      <c r="H812" s="138"/>
      <c r="I812" s="138"/>
      <c r="J812" s="138"/>
      <c r="K812" s="138"/>
      <c r="L812" s="138"/>
      <c r="M812" s="138"/>
      <c r="N812" s="138"/>
      <c r="O812" s="138"/>
      <c r="P812" s="138"/>
      <c r="Q812" s="138"/>
      <c r="R812" s="138"/>
      <c r="S812" s="138"/>
      <c r="T812" s="138"/>
      <c r="U812" s="138"/>
      <c r="V812" s="138"/>
      <c r="W812" s="138"/>
      <c r="X812" s="138"/>
      <c r="Y812" s="138"/>
      <c r="Z812" s="138"/>
    </row>
    <row r="813" spans="1:26" ht="12.75" customHeight="1" x14ac:dyDescent="0.2">
      <c r="A813" s="138"/>
      <c r="B813" s="138"/>
      <c r="C813" s="138"/>
      <c r="D813" s="138"/>
      <c r="E813" s="138"/>
      <c r="F813" s="138"/>
      <c r="G813" s="138"/>
      <c r="H813" s="138"/>
      <c r="I813" s="138"/>
      <c r="J813" s="138"/>
      <c r="K813" s="138"/>
      <c r="L813" s="138"/>
      <c r="M813" s="138"/>
      <c r="N813" s="138"/>
      <c r="O813" s="138"/>
      <c r="P813" s="138"/>
      <c r="Q813" s="138"/>
      <c r="R813" s="138"/>
      <c r="S813" s="138"/>
      <c r="T813" s="138"/>
      <c r="U813" s="138"/>
      <c r="V813" s="138"/>
      <c r="W813" s="138"/>
      <c r="X813" s="138"/>
      <c r="Y813" s="138"/>
      <c r="Z813" s="138"/>
    </row>
    <row r="814" spans="1:26" ht="12.75" customHeight="1" x14ac:dyDescent="0.2">
      <c r="A814" s="138"/>
      <c r="B814" s="138"/>
      <c r="C814" s="138"/>
      <c r="D814" s="138"/>
      <c r="E814" s="138"/>
      <c r="F814" s="138"/>
      <c r="G814" s="138"/>
      <c r="H814" s="138"/>
      <c r="I814" s="138"/>
      <c r="J814" s="138"/>
      <c r="K814" s="138"/>
      <c r="L814" s="138"/>
      <c r="M814" s="138"/>
      <c r="N814" s="138"/>
      <c r="O814" s="138"/>
      <c r="P814" s="138"/>
      <c r="Q814" s="138"/>
      <c r="R814" s="138"/>
      <c r="S814" s="138"/>
      <c r="T814" s="138"/>
      <c r="U814" s="138"/>
      <c r="V814" s="138"/>
      <c r="W814" s="138"/>
      <c r="X814" s="138"/>
      <c r="Y814" s="138"/>
      <c r="Z814" s="138"/>
    </row>
    <row r="815" spans="1:26" ht="12.75" customHeight="1" x14ac:dyDescent="0.2">
      <c r="A815" s="138"/>
      <c r="B815" s="138"/>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c r="Z815" s="138"/>
    </row>
    <row r="816" spans="1:26" ht="12.75" customHeight="1" x14ac:dyDescent="0.2">
      <c r="A816" s="138"/>
      <c r="B816" s="138"/>
      <c r="C816" s="138"/>
      <c r="D816" s="138"/>
      <c r="E816" s="138"/>
      <c r="F816" s="138"/>
      <c r="G816" s="138"/>
      <c r="H816" s="138"/>
      <c r="I816" s="138"/>
      <c r="J816" s="138"/>
      <c r="K816" s="138"/>
      <c r="L816" s="138"/>
      <c r="M816" s="138"/>
      <c r="N816" s="138"/>
      <c r="O816" s="138"/>
      <c r="P816" s="138"/>
      <c r="Q816" s="138"/>
      <c r="R816" s="138"/>
      <c r="S816" s="138"/>
      <c r="T816" s="138"/>
      <c r="U816" s="138"/>
      <c r="V816" s="138"/>
      <c r="W816" s="138"/>
      <c r="X816" s="138"/>
      <c r="Y816" s="138"/>
      <c r="Z816" s="138"/>
    </row>
    <row r="817" spans="1:26" ht="12.75" customHeight="1" x14ac:dyDescent="0.2">
      <c r="A817" s="138"/>
      <c r="B817" s="138"/>
      <c r="C817" s="138"/>
      <c r="D817" s="138"/>
      <c r="E817" s="138"/>
      <c r="F817" s="138"/>
      <c r="G817" s="138"/>
      <c r="H817" s="138"/>
      <c r="I817" s="138"/>
      <c r="J817" s="138"/>
      <c r="K817" s="138"/>
      <c r="L817" s="138"/>
      <c r="M817" s="138"/>
      <c r="N817" s="138"/>
      <c r="O817" s="138"/>
      <c r="P817" s="138"/>
      <c r="Q817" s="138"/>
      <c r="R817" s="138"/>
      <c r="S817" s="138"/>
      <c r="T817" s="138"/>
      <c r="U817" s="138"/>
      <c r="V817" s="138"/>
      <c r="W817" s="138"/>
      <c r="X817" s="138"/>
      <c r="Y817" s="138"/>
      <c r="Z817" s="138"/>
    </row>
    <row r="818" spans="1:26" ht="12.75" customHeight="1" x14ac:dyDescent="0.2">
      <c r="A818" s="138"/>
      <c r="B818" s="138"/>
      <c r="C818" s="138"/>
      <c r="D818" s="138"/>
      <c r="E818" s="138"/>
      <c r="F818" s="138"/>
      <c r="G818" s="138"/>
      <c r="H818" s="138"/>
      <c r="I818" s="138"/>
      <c r="J818" s="138"/>
      <c r="K818" s="138"/>
      <c r="L818" s="138"/>
      <c r="M818" s="138"/>
      <c r="N818" s="138"/>
      <c r="O818" s="138"/>
      <c r="P818" s="138"/>
      <c r="Q818" s="138"/>
      <c r="R818" s="138"/>
      <c r="S818" s="138"/>
      <c r="T818" s="138"/>
      <c r="U818" s="138"/>
      <c r="V818" s="138"/>
      <c r="W818" s="138"/>
      <c r="X818" s="138"/>
      <c r="Y818" s="138"/>
      <c r="Z818" s="138"/>
    </row>
    <row r="819" spans="1:26" ht="12.75" customHeight="1" x14ac:dyDescent="0.2">
      <c r="A819" s="138"/>
      <c r="B819" s="138"/>
      <c r="C819" s="138"/>
      <c r="D819" s="138"/>
      <c r="E819" s="138"/>
      <c r="F819" s="138"/>
      <c r="G819" s="138"/>
      <c r="H819" s="138"/>
      <c r="I819" s="138"/>
      <c r="J819" s="138"/>
      <c r="K819" s="138"/>
      <c r="L819" s="138"/>
      <c r="M819" s="138"/>
      <c r="N819" s="138"/>
      <c r="O819" s="138"/>
      <c r="P819" s="138"/>
      <c r="Q819" s="138"/>
      <c r="R819" s="138"/>
      <c r="S819" s="138"/>
      <c r="T819" s="138"/>
      <c r="U819" s="138"/>
      <c r="V819" s="138"/>
      <c r="W819" s="138"/>
      <c r="X819" s="138"/>
      <c r="Y819" s="138"/>
      <c r="Z819" s="138"/>
    </row>
    <row r="820" spans="1:26" ht="12.75" customHeight="1" x14ac:dyDescent="0.2">
      <c r="A820" s="138"/>
      <c r="B820" s="138"/>
      <c r="C820" s="138"/>
      <c r="D820" s="138"/>
      <c r="E820" s="138"/>
      <c r="F820" s="138"/>
      <c r="G820" s="138"/>
      <c r="H820" s="138"/>
      <c r="I820" s="138"/>
      <c r="J820" s="138"/>
      <c r="K820" s="138"/>
      <c r="L820" s="138"/>
      <c r="M820" s="138"/>
      <c r="N820" s="138"/>
      <c r="O820" s="138"/>
      <c r="P820" s="138"/>
      <c r="Q820" s="138"/>
      <c r="R820" s="138"/>
      <c r="S820" s="138"/>
      <c r="T820" s="138"/>
      <c r="U820" s="138"/>
      <c r="V820" s="138"/>
      <c r="W820" s="138"/>
      <c r="X820" s="138"/>
      <c r="Y820" s="138"/>
      <c r="Z820" s="138"/>
    </row>
    <row r="821" spans="1:26" ht="12.75" customHeight="1" x14ac:dyDescent="0.2">
      <c r="A821" s="138"/>
      <c r="B821" s="138"/>
      <c r="C821" s="138"/>
      <c r="D821" s="138"/>
      <c r="E821" s="138"/>
      <c r="F821" s="138"/>
      <c r="G821" s="138"/>
      <c r="H821" s="138"/>
      <c r="I821" s="138"/>
      <c r="J821" s="138"/>
      <c r="K821" s="138"/>
      <c r="L821" s="138"/>
      <c r="M821" s="138"/>
      <c r="N821" s="138"/>
      <c r="O821" s="138"/>
      <c r="P821" s="138"/>
      <c r="Q821" s="138"/>
      <c r="R821" s="138"/>
      <c r="S821" s="138"/>
      <c r="T821" s="138"/>
      <c r="U821" s="138"/>
      <c r="V821" s="138"/>
      <c r="W821" s="138"/>
      <c r="X821" s="138"/>
      <c r="Y821" s="138"/>
      <c r="Z821" s="138"/>
    </row>
    <row r="822" spans="1:26" ht="12.75" customHeight="1" x14ac:dyDescent="0.2">
      <c r="A822" s="138"/>
      <c r="B822" s="138"/>
      <c r="C822" s="138"/>
      <c r="D822" s="138"/>
      <c r="E822" s="138"/>
      <c r="F822" s="138"/>
      <c r="G822" s="138"/>
      <c r="H822" s="138"/>
      <c r="I822" s="138"/>
      <c r="J822" s="138"/>
      <c r="K822" s="138"/>
      <c r="L822" s="138"/>
      <c r="M822" s="138"/>
      <c r="N822" s="138"/>
      <c r="O822" s="138"/>
      <c r="P822" s="138"/>
      <c r="Q822" s="138"/>
      <c r="R822" s="138"/>
      <c r="S822" s="138"/>
      <c r="T822" s="138"/>
      <c r="U822" s="138"/>
      <c r="V822" s="138"/>
      <c r="W822" s="138"/>
      <c r="X822" s="138"/>
      <c r="Y822" s="138"/>
      <c r="Z822" s="138"/>
    </row>
    <row r="823" spans="1:26" ht="12.75" customHeight="1" x14ac:dyDescent="0.2">
      <c r="A823" s="138"/>
      <c r="B823" s="138"/>
      <c r="C823" s="138"/>
      <c r="D823" s="138"/>
      <c r="E823" s="138"/>
      <c r="F823" s="138"/>
      <c r="G823" s="138"/>
      <c r="H823" s="138"/>
      <c r="I823" s="138"/>
      <c r="J823" s="138"/>
      <c r="K823" s="138"/>
      <c r="L823" s="138"/>
      <c r="M823" s="138"/>
      <c r="N823" s="138"/>
      <c r="O823" s="138"/>
      <c r="P823" s="138"/>
      <c r="Q823" s="138"/>
      <c r="R823" s="138"/>
      <c r="S823" s="138"/>
      <c r="T823" s="138"/>
      <c r="U823" s="138"/>
      <c r="V823" s="138"/>
      <c r="W823" s="138"/>
      <c r="X823" s="138"/>
      <c r="Y823" s="138"/>
      <c r="Z823" s="138"/>
    </row>
    <row r="824" spans="1:26" ht="12.75" customHeight="1" x14ac:dyDescent="0.2">
      <c r="A824" s="138"/>
      <c r="B824" s="138"/>
      <c r="C824" s="138"/>
      <c r="D824" s="138"/>
      <c r="E824" s="138"/>
      <c r="F824" s="138"/>
      <c r="G824" s="138"/>
      <c r="H824" s="138"/>
      <c r="I824" s="138"/>
      <c r="J824" s="138"/>
      <c r="K824" s="138"/>
      <c r="L824" s="138"/>
      <c r="M824" s="138"/>
      <c r="N824" s="138"/>
      <c r="O824" s="138"/>
      <c r="P824" s="138"/>
      <c r="Q824" s="138"/>
      <c r="R824" s="138"/>
      <c r="S824" s="138"/>
      <c r="T824" s="138"/>
      <c r="U824" s="138"/>
      <c r="V824" s="138"/>
      <c r="W824" s="138"/>
      <c r="X824" s="138"/>
      <c r="Y824" s="138"/>
      <c r="Z824" s="138"/>
    </row>
    <row r="825" spans="1:26" ht="12.75" customHeight="1" x14ac:dyDescent="0.2">
      <c r="A825" s="138"/>
      <c r="B825" s="138"/>
      <c r="C825" s="138"/>
      <c r="D825" s="138"/>
      <c r="E825" s="138"/>
      <c r="F825" s="138"/>
      <c r="G825" s="138"/>
      <c r="H825" s="138"/>
      <c r="I825" s="138"/>
      <c r="J825" s="138"/>
      <c r="K825" s="138"/>
      <c r="L825" s="138"/>
      <c r="M825" s="138"/>
      <c r="N825" s="138"/>
      <c r="O825" s="138"/>
      <c r="P825" s="138"/>
      <c r="Q825" s="138"/>
      <c r="R825" s="138"/>
      <c r="S825" s="138"/>
      <c r="T825" s="138"/>
      <c r="U825" s="138"/>
      <c r="V825" s="138"/>
      <c r="W825" s="138"/>
      <c r="X825" s="138"/>
      <c r="Y825" s="138"/>
      <c r="Z825" s="138"/>
    </row>
    <row r="826" spans="1:26" ht="12.75" customHeight="1" x14ac:dyDescent="0.2">
      <c r="A826" s="138"/>
      <c r="B826" s="138"/>
      <c r="C826" s="138"/>
      <c r="D826" s="138"/>
      <c r="E826" s="138"/>
      <c r="F826" s="138"/>
      <c r="G826" s="138"/>
      <c r="H826" s="138"/>
      <c r="I826" s="138"/>
      <c r="J826" s="138"/>
      <c r="K826" s="138"/>
      <c r="L826" s="138"/>
      <c r="M826" s="138"/>
      <c r="N826" s="138"/>
      <c r="O826" s="138"/>
      <c r="P826" s="138"/>
      <c r="Q826" s="138"/>
      <c r="R826" s="138"/>
      <c r="S826" s="138"/>
      <c r="T826" s="138"/>
      <c r="U826" s="138"/>
      <c r="V826" s="138"/>
      <c r="W826" s="138"/>
      <c r="X826" s="138"/>
      <c r="Y826" s="138"/>
      <c r="Z826" s="138"/>
    </row>
    <row r="827" spans="1:26" ht="12.75" customHeight="1" x14ac:dyDescent="0.2">
      <c r="A827" s="138"/>
      <c r="B827" s="138"/>
      <c r="C827" s="138"/>
      <c r="D827" s="138"/>
      <c r="E827" s="138"/>
      <c r="F827" s="138"/>
      <c r="G827" s="138"/>
      <c r="H827" s="138"/>
      <c r="I827" s="138"/>
      <c r="J827" s="138"/>
      <c r="K827" s="138"/>
      <c r="L827" s="138"/>
      <c r="M827" s="138"/>
      <c r="N827" s="138"/>
      <c r="O827" s="138"/>
      <c r="P827" s="138"/>
      <c r="Q827" s="138"/>
      <c r="R827" s="138"/>
      <c r="S827" s="138"/>
      <c r="T827" s="138"/>
      <c r="U827" s="138"/>
      <c r="V827" s="138"/>
      <c r="W827" s="138"/>
      <c r="X827" s="138"/>
      <c r="Y827" s="138"/>
      <c r="Z827" s="138"/>
    </row>
    <row r="828" spans="1:26" ht="12.75" customHeight="1" x14ac:dyDescent="0.2">
      <c r="A828" s="138"/>
      <c r="B828" s="138"/>
      <c r="C828" s="138"/>
      <c r="D828" s="138"/>
      <c r="E828" s="138"/>
      <c r="F828" s="138"/>
      <c r="G828" s="138"/>
      <c r="H828" s="138"/>
      <c r="I828" s="138"/>
      <c r="J828" s="138"/>
      <c r="K828" s="138"/>
      <c r="L828" s="138"/>
      <c r="M828" s="138"/>
      <c r="N828" s="138"/>
      <c r="O828" s="138"/>
      <c r="P828" s="138"/>
      <c r="Q828" s="138"/>
      <c r="R828" s="138"/>
      <c r="S828" s="138"/>
      <c r="T828" s="138"/>
      <c r="U828" s="138"/>
      <c r="V828" s="138"/>
      <c r="W828" s="138"/>
      <c r="X828" s="138"/>
      <c r="Y828" s="138"/>
      <c r="Z828" s="138"/>
    </row>
    <row r="829" spans="1:26" ht="12.75" customHeight="1" x14ac:dyDescent="0.2">
      <c r="A829" s="138"/>
      <c r="B829" s="138"/>
      <c r="C829" s="138"/>
      <c r="D829" s="138"/>
      <c r="E829" s="138"/>
      <c r="F829" s="138"/>
      <c r="G829" s="138"/>
      <c r="H829" s="138"/>
      <c r="I829" s="138"/>
      <c r="J829" s="138"/>
      <c r="K829" s="138"/>
      <c r="L829" s="138"/>
      <c r="M829" s="138"/>
      <c r="N829" s="138"/>
      <c r="O829" s="138"/>
      <c r="P829" s="138"/>
      <c r="Q829" s="138"/>
      <c r="R829" s="138"/>
      <c r="S829" s="138"/>
      <c r="T829" s="138"/>
      <c r="U829" s="138"/>
      <c r="V829" s="138"/>
      <c r="W829" s="138"/>
      <c r="X829" s="138"/>
      <c r="Y829" s="138"/>
      <c r="Z829" s="138"/>
    </row>
    <row r="830" spans="1:26" ht="12.75" customHeight="1" x14ac:dyDescent="0.2">
      <c r="A830" s="138"/>
      <c r="B830" s="138"/>
      <c r="C830" s="138"/>
      <c r="D830" s="138"/>
      <c r="E830" s="138"/>
      <c r="F830" s="138"/>
      <c r="G830" s="138"/>
      <c r="H830" s="138"/>
      <c r="I830" s="138"/>
      <c r="J830" s="138"/>
      <c r="K830" s="138"/>
      <c r="L830" s="138"/>
      <c r="M830" s="138"/>
      <c r="N830" s="138"/>
      <c r="O830" s="138"/>
      <c r="P830" s="138"/>
      <c r="Q830" s="138"/>
      <c r="R830" s="138"/>
      <c r="S830" s="138"/>
      <c r="T830" s="138"/>
      <c r="U830" s="138"/>
      <c r="V830" s="138"/>
      <c r="W830" s="138"/>
      <c r="X830" s="138"/>
      <c r="Y830" s="138"/>
      <c r="Z830" s="138"/>
    </row>
    <row r="831" spans="1:26" ht="12.75" customHeight="1" x14ac:dyDescent="0.2">
      <c r="A831" s="138"/>
      <c r="B831" s="138"/>
      <c r="C831" s="138"/>
      <c r="D831" s="138"/>
      <c r="E831" s="138"/>
      <c r="F831" s="138"/>
      <c r="G831" s="138"/>
      <c r="H831" s="138"/>
      <c r="I831" s="138"/>
      <c r="J831" s="138"/>
      <c r="K831" s="138"/>
      <c r="L831" s="138"/>
      <c r="M831" s="138"/>
      <c r="N831" s="138"/>
      <c r="O831" s="138"/>
      <c r="P831" s="138"/>
      <c r="Q831" s="138"/>
      <c r="R831" s="138"/>
      <c r="S831" s="138"/>
      <c r="T831" s="138"/>
      <c r="U831" s="138"/>
      <c r="V831" s="138"/>
      <c r="W831" s="138"/>
      <c r="X831" s="138"/>
      <c r="Y831" s="138"/>
      <c r="Z831" s="138"/>
    </row>
    <row r="832" spans="1:26" ht="12.75" customHeight="1" x14ac:dyDescent="0.2">
      <c r="A832" s="138"/>
      <c r="B832" s="138"/>
      <c r="C832" s="138"/>
      <c r="D832" s="138"/>
      <c r="E832" s="138"/>
      <c r="F832" s="138"/>
      <c r="G832" s="138"/>
      <c r="H832" s="138"/>
      <c r="I832" s="138"/>
      <c r="J832" s="138"/>
      <c r="K832" s="138"/>
      <c r="L832" s="138"/>
      <c r="M832" s="138"/>
      <c r="N832" s="138"/>
      <c r="O832" s="138"/>
      <c r="P832" s="138"/>
      <c r="Q832" s="138"/>
      <c r="R832" s="138"/>
      <c r="S832" s="138"/>
      <c r="T832" s="138"/>
      <c r="U832" s="138"/>
      <c r="V832" s="138"/>
      <c r="W832" s="138"/>
      <c r="X832" s="138"/>
      <c r="Y832" s="138"/>
      <c r="Z832" s="138"/>
    </row>
    <row r="833" spans="1:26" ht="12.75" customHeight="1" x14ac:dyDescent="0.2">
      <c r="A833" s="138"/>
      <c r="B833" s="138"/>
      <c r="C833" s="138"/>
      <c r="D833" s="138"/>
      <c r="E833" s="138"/>
      <c r="F833" s="138"/>
      <c r="G833" s="138"/>
      <c r="H833" s="138"/>
      <c r="I833" s="138"/>
      <c r="J833" s="138"/>
      <c r="K833" s="138"/>
      <c r="L833" s="138"/>
      <c r="M833" s="138"/>
      <c r="N833" s="138"/>
      <c r="O833" s="138"/>
      <c r="P833" s="138"/>
      <c r="Q833" s="138"/>
      <c r="R833" s="138"/>
      <c r="S833" s="138"/>
      <c r="T833" s="138"/>
      <c r="U833" s="138"/>
      <c r="V833" s="138"/>
      <c r="W833" s="138"/>
      <c r="X833" s="138"/>
      <c r="Y833" s="138"/>
      <c r="Z833" s="138"/>
    </row>
    <row r="834" spans="1:26" ht="12.75" customHeight="1" x14ac:dyDescent="0.2">
      <c r="A834" s="138"/>
      <c r="B834" s="138"/>
      <c r="C834" s="138"/>
      <c r="D834" s="138"/>
      <c r="E834" s="138"/>
      <c r="F834" s="138"/>
      <c r="G834" s="138"/>
      <c r="H834" s="138"/>
      <c r="I834" s="138"/>
      <c r="J834" s="138"/>
      <c r="K834" s="138"/>
      <c r="L834" s="138"/>
      <c r="M834" s="138"/>
      <c r="N834" s="138"/>
      <c r="O834" s="138"/>
      <c r="P834" s="138"/>
      <c r="Q834" s="138"/>
      <c r="R834" s="138"/>
      <c r="S834" s="138"/>
      <c r="T834" s="138"/>
      <c r="U834" s="138"/>
      <c r="V834" s="138"/>
      <c r="W834" s="138"/>
      <c r="X834" s="138"/>
      <c r="Y834" s="138"/>
      <c r="Z834" s="138"/>
    </row>
    <row r="835" spans="1:26" ht="12.75" customHeight="1" x14ac:dyDescent="0.2">
      <c r="A835" s="138"/>
      <c r="B835" s="138"/>
      <c r="C835" s="138"/>
      <c r="D835" s="138"/>
      <c r="E835" s="138"/>
      <c r="F835" s="138"/>
      <c r="G835" s="138"/>
      <c r="H835" s="138"/>
      <c r="I835" s="138"/>
      <c r="J835" s="138"/>
      <c r="K835" s="138"/>
      <c r="L835" s="138"/>
      <c r="M835" s="138"/>
      <c r="N835" s="138"/>
      <c r="O835" s="138"/>
      <c r="P835" s="138"/>
      <c r="Q835" s="138"/>
      <c r="R835" s="138"/>
      <c r="S835" s="138"/>
      <c r="T835" s="138"/>
      <c r="U835" s="138"/>
      <c r="V835" s="138"/>
      <c r="W835" s="138"/>
      <c r="X835" s="138"/>
      <c r="Y835" s="138"/>
      <c r="Z835" s="138"/>
    </row>
    <row r="836" spans="1:26" ht="12.75" customHeight="1" x14ac:dyDescent="0.2">
      <c r="A836" s="138"/>
      <c r="B836" s="138"/>
      <c r="C836" s="138"/>
      <c r="D836" s="138"/>
      <c r="E836" s="138"/>
      <c r="F836" s="138"/>
      <c r="G836" s="138"/>
      <c r="H836" s="138"/>
      <c r="I836" s="138"/>
      <c r="J836" s="138"/>
      <c r="K836" s="138"/>
      <c r="L836" s="138"/>
      <c r="M836" s="138"/>
      <c r="N836" s="138"/>
      <c r="O836" s="138"/>
      <c r="P836" s="138"/>
      <c r="Q836" s="138"/>
      <c r="R836" s="138"/>
      <c r="S836" s="138"/>
      <c r="T836" s="138"/>
      <c r="U836" s="138"/>
      <c r="V836" s="138"/>
      <c r="W836" s="138"/>
      <c r="X836" s="138"/>
      <c r="Y836" s="138"/>
      <c r="Z836" s="138"/>
    </row>
    <row r="837" spans="1:26" ht="12.75" customHeight="1" x14ac:dyDescent="0.2">
      <c r="A837" s="138"/>
      <c r="B837" s="138"/>
      <c r="C837" s="138"/>
      <c r="D837" s="138"/>
      <c r="E837" s="138"/>
      <c r="F837" s="138"/>
      <c r="G837" s="138"/>
      <c r="H837" s="138"/>
      <c r="I837" s="138"/>
      <c r="J837" s="138"/>
      <c r="K837" s="138"/>
      <c r="L837" s="138"/>
      <c r="M837" s="138"/>
      <c r="N837" s="138"/>
      <c r="O837" s="138"/>
      <c r="P837" s="138"/>
      <c r="Q837" s="138"/>
      <c r="R837" s="138"/>
      <c r="S837" s="138"/>
      <c r="T837" s="138"/>
      <c r="U837" s="138"/>
      <c r="V837" s="138"/>
      <c r="W837" s="138"/>
      <c r="X837" s="138"/>
      <c r="Y837" s="138"/>
      <c r="Z837" s="138"/>
    </row>
    <row r="838" spans="1:26" ht="12.75" customHeight="1" x14ac:dyDescent="0.2">
      <c r="A838" s="138"/>
      <c r="B838" s="138"/>
      <c r="C838" s="138"/>
      <c r="D838" s="138"/>
      <c r="E838" s="138"/>
      <c r="F838" s="138"/>
      <c r="G838" s="138"/>
      <c r="H838" s="138"/>
      <c r="I838" s="138"/>
      <c r="J838" s="138"/>
      <c r="K838" s="138"/>
      <c r="L838" s="138"/>
      <c r="M838" s="138"/>
      <c r="N838" s="138"/>
      <c r="O838" s="138"/>
      <c r="P838" s="138"/>
      <c r="Q838" s="138"/>
      <c r="R838" s="138"/>
      <c r="S838" s="138"/>
      <c r="T838" s="138"/>
      <c r="U838" s="138"/>
      <c r="V838" s="138"/>
      <c r="W838" s="138"/>
      <c r="X838" s="138"/>
      <c r="Y838" s="138"/>
      <c r="Z838" s="138"/>
    </row>
    <row r="839" spans="1:26" ht="12.75" customHeight="1" x14ac:dyDescent="0.2">
      <c r="A839" s="138"/>
      <c r="B839" s="138"/>
      <c r="C839" s="138"/>
      <c r="D839" s="138"/>
      <c r="E839" s="138"/>
      <c r="F839" s="138"/>
      <c r="G839" s="138"/>
      <c r="H839" s="138"/>
      <c r="I839" s="138"/>
      <c r="J839" s="138"/>
      <c r="K839" s="138"/>
      <c r="L839" s="138"/>
      <c r="M839" s="138"/>
      <c r="N839" s="138"/>
      <c r="O839" s="138"/>
      <c r="P839" s="138"/>
      <c r="Q839" s="138"/>
      <c r="R839" s="138"/>
      <c r="S839" s="138"/>
      <c r="T839" s="138"/>
      <c r="U839" s="138"/>
      <c r="V839" s="138"/>
      <c r="W839" s="138"/>
      <c r="X839" s="138"/>
      <c r="Y839" s="138"/>
      <c r="Z839" s="138"/>
    </row>
    <row r="840" spans="1:26" ht="12.75" customHeight="1" x14ac:dyDescent="0.2">
      <c r="A840" s="138"/>
      <c r="B840" s="138"/>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row>
    <row r="841" spans="1:26" ht="12.75" customHeight="1" x14ac:dyDescent="0.2">
      <c r="A841" s="138"/>
      <c r="B841" s="138"/>
      <c r="C841" s="138"/>
      <c r="D841" s="138"/>
      <c r="E841" s="138"/>
      <c r="F841" s="138"/>
      <c r="G841" s="138"/>
      <c r="H841" s="138"/>
      <c r="I841" s="138"/>
      <c r="J841" s="138"/>
      <c r="K841" s="138"/>
      <c r="L841" s="138"/>
      <c r="M841" s="138"/>
      <c r="N841" s="138"/>
      <c r="O841" s="138"/>
      <c r="P841" s="138"/>
      <c r="Q841" s="138"/>
      <c r="R841" s="138"/>
      <c r="S841" s="138"/>
      <c r="T841" s="138"/>
      <c r="U841" s="138"/>
      <c r="V841" s="138"/>
      <c r="W841" s="138"/>
      <c r="X841" s="138"/>
      <c r="Y841" s="138"/>
      <c r="Z841" s="138"/>
    </row>
    <row r="842" spans="1:26" ht="12.75" customHeight="1" x14ac:dyDescent="0.2">
      <c r="A842" s="138"/>
      <c r="B842" s="138"/>
      <c r="C842" s="138"/>
      <c r="D842" s="138"/>
      <c r="E842" s="138"/>
      <c r="F842" s="138"/>
      <c r="G842" s="138"/>
      <c r="H842" s="138"/>
      <c r="I842" s="138"/>
      <c r="J842" s="138"/>
      <c r="K842" s="138"/>
      <c r="L842" s="138"/>
      <c r="M842" s="138"/>
      <c r="N842" s="138"/>
      <c r="O842" s="138"/>
      <c r="P842" s="138"/>
      <c r="Q842" s="138"/>
      <c r="R842" s="138"/>
      <c r="S842" s="138"/>
      <c r="T842" s="138"/>
      <c r="U842" s="138"/>
      <c r="V842" s="138"/>
      <c r="W842" s="138"/>
      <c r="X842" s="138"/>
      <c r="Y842" s="138"/>
      <c r="Z842" s="138"/>
    </row>
    <row r="843" spans="1:26" ht="12.75" customHeight="1" x14ac:dyDescent="0.2">
      <c r="A843" s="138"/>
      <c r="B843" s="138"/>
      <c r="C843" s="138"/>
      <c r="D843" s="138"/>
      <c r="E843" s="138"/>
      <c r="F843" s="138"/>
      <c r="G843" s="138"/>
      <c r="H843" s="138"/>
      <c r="I843" s="138"/>
      <c r="J843" s="138"/>
      <c r="K843" s="138"/>
      <c r="L843" s="138"/>
      <c r="M843" s="138"/>
      <c r="N843" s="138"/>
      <c r="O843" s="138"/>
      <c r="P843" s="138"/>
      <c r="Q843" s="138"/>
      <c r="R843" s="138"/>
      <c r="S843" s="138"/>
      <c r="T843" s="138"/>
      <c r="U843" s="138"/>
      <c r="V843" s="138"/>
      <c r="W843" s="138"/>
      <c r="X843" s="138"/>
      <c r="Y843" s="138"/>
      <c r="Z843" s="138"/>
    </row>
    <row r="844" spans="1:26" ht="12.75" customHeight="1" x14ac:dyDescent="0.2">
      <c r="A844" s="138"/>
      <c r="B844" s="138"/>
      <c r="C844" s="138"/>
      <c r="D844" s="138"/>
      <c r="E844" s="138"/>
      <c r="F844" s="138"/>
      <c r="G844" s="138"/>
      <c r="H844" s="138"/>
      <c r="I844" s="138"/>
      <c r="J844" s="138"/>
      <c r="K844" s="138"/>
      <c r="L844" s="138"/>
      <c r="M844" s="138"/>
      <c r="N844" s="138"/>
      <c r="O844" s="138"/>
      <c r="P844" s="138"/>
      <c r="Q844" s="138"/>
      <c r="R844" s="138"/>
      <c r="S844" s="138"/>
      <c r="T844" s="138"/>
      <c r="U844" s="138"/>
      <c r="V844" s="138"/>
      <c r="W844" s="138"/>
      <c r="X844" s="138"/>
      <c r="Y844" s="138"/>
      <c r="Z844" s="138"/>
    </row>
    <row r="845" spans="1:26" ht="12.75" customHeight="1" x14ac:dyDescent="0.2">
      <c r="A845" s="138"/>
      <c r="B845" s="138"/>
      <c r="C845" s="138"/>
      <c r="D845" s="138"/>
      <c r="E845" s="138"/>
      <c r="F845" s="138"/>
      <c r="G845" s="138"/>
      <c r="H845" s="138"/>
      <c r="I845" s="138"/>
      <c r="J845" s="138"/>
      <c r="K845" s="138"/>
      <c r="L845" s="138"/>
      <c r="M845" s="138"/>
      <c r="N845" s="138"/>
      <c r="O845" s="138"/>
      <c r="P845" s="138"/>
      <c r="Q845" s="138"/>
      <c r="R845" s="138"/>
      <c r="S845" s="138"/>
      <c r="T845" s="138"/>
      <c r="U845" s="138"/>
      <c r="V845" s="138"/>
      <c r="W845" s="138"/>
      <c r="X845" s="138"/>
      <c r="Y845" s="138"/>
      <c r="Z845" s="138"/>
    </row>
    <row r="846" spans="1:26" ht="12.75" customHeight="1" x14ac:dyDescent="0.2">
      <c r="A846" s="138"/>
      <c r="B846" s="138"/>
      <c r="C846" s="138"/>
      <c r="D846" s="138"/>
      <c r="E846" s="138"/>
      <c r="F846" s="138"/>
      <c r="G846" s="138"/>
      <c r="H846" s="138"/>
      <c r="I846" s="138"/>
      <c r="J846" s="138"/>
      <c r="K846" s="138"/>
      <c r="L846" s="138"/>
      <c r="M846" s="138"/>
      <c r="N846" s="138"/>
      <c r="O846" s="138"/>
      <c r="P846" s="138"/>
      <c r="Q846" s="138"/>
      <c r="R846" s="138"/>
      <c r="S846" s="138"/>
      <c r="T846" s="138"/>
      <c r="U846" s="138"/>
      <c r="V846" s="138"/>
      <c r="W846" s="138"/>
      <c r="X846" s="138"/>
      <c r="Y846" s="138"/>
      <c r="Z846" s="138"/>
    </row>
    <row r="847" spans="1:26" ht="12.75" customHeight="1" x14ac:dyDescent="0.2">
      <c r="A847" s="138"/>
      <c r="B847" s="138"/>
      <c r="C847" s="138"/>
      <c r="D847" s="138"/>
      <c r="E847" s="138"/>
      <c r="F847" s="138"/>
      <c r="G847" s="138"/>
      <c r="H847" s="138"/>
      <c r="I847" s="138"/>
      <c r="J847" s="138"/>
      <c r="K847" s="138"/>
      <c r="L847" s="138"/>
      <c r="M847" s="138"/>
      <c r="N847" s="138"/>
      <c r="O847" s="138"/>
      <c r="P847" s="138"/>
      <c r="Q847" s="138"/>
      <c r="R847" s="138"/>
      <c r="S847" s="138"/>
      <c r="T847" s="138"/>
      <c r="U847" s="138"/>
      <c r="V847" s="138"/>
      <c r="W847" s="138"/>
      <c r="X847" s="138"/>
      <c r="Y847" s="138"/>
      <c r="Z847" s="138"/>
    </row>
    <row r="848" spans="1:26" ht="12.75" customHeight="1" x14ac:dyDescent="0.2">
      <c r="A848" s="138"/>
      <c r="B848" s="138"/>
      <c r="C848" s="138"/>
      <c r="D848" s="138"/>
      <c r="E848" s="138"/>
      <c r="F848" s="138"/>
      <c r="G848" s="138"/>
      <c r="H848" s="138"/>
      <c r="I848" s="138"/>
      <c r="J848" s="138"/>
      <c r="K848" s="138"/>
      <c r="L848" s="138"/>
      <c r="M848" s="138"/>
      <c r="N848" s="138"/>
      <c r="O848" s="138"/>
      <c r="P848" s="138"/>
      <c r="Q848" s="138"/>
      <c r="R848" s="138"/>
      <c r="S848" s="138"/>
      <c r="T848" s="138"/>
      <c r="U848" s="138"/>
      <c r="V848" s="138"/>
      <c r="W848" s="138"/>
      <c r="X848" s="138"/>
      <c r="Y848" s="138"/>
      <c r="Z848" s="138"/>
    </row>
    <row r="849" spans="1:26" ht="12.75" customHeight="1" x14ac:dyDescent="0.2">
      <c r="A849" s="138"/>
      <c r="B849" s="138"/>
      <c r="C849" s="138"/>
      <c r="D849" s="138"/>
      <c r="E849" s="138"/>
      <c r="F849" s="138"/>
      <c r="G849" s="138"/>
      <c r="H849" s="138"/>
      <c r="I849" s="138"/>
      <c r="J849" s="138"/>
      <c r="K849" s="138"/>
      <c r="L849" s="138"/>
      <c r="M849" s="138"/>
      <c r="N849" s="138"/>
      <c r="O849" s="138"/>
      <c r="P849" s="138"/>
      <c r="Q849" s="138"/>
      <c r="R849" s="138"/>
      <c r="S849" s="138"/>
      <c r="T849" s="138"/>
      <c r="U849" s="138"/>
      <c r="V849" s="138"/>
      <c r="W849" s="138"/>
      <c r="X849" s="138"/>
      <c r="Y849" s="138"/>
      <c r="Z849" s="138"/>
    </row>
    <row r="850" spans="1:26" ht="12.75" customHeight="1" x14ac:dyDescent="0.2">
      <c r="A850" s="138"/>
      <c r="B850" s="138"/>
      <c r="C850" s="138"/>
      <c r="D850" s="138"/>
      <c r="E850" s="138"/>
      <c r="F850" s="138"/>
      <c r="G850" s="138"/>
      <c r="H850" s="138"/>
      <c r="I850" s="138"/>
      <c r="J850" s="138"/>
      <c r="K850" s="138"/>
      <c r="L850" s="138"/>
      <c r="M850" s="138"/>
      <c r="N850" s="138"/>
      <c r="O850" s="138"/>
      <c r="P850" s="138"/>
      <c r="Q850" s="138"/>
      <c r="R850" s="138"/>
      <c r="S850" s="138"/>
      <c r="T850" s="138"/>
      <c r="U850" s="138"/>
      <c r="V850" s="138"/>
      <c r="W850" s="138"/>
      <c r="X850" s="138"/>
      <c r="Y850" s="138"/>
      <c r="Z850" s="138"/>
    </row>
    <row r="851" spans="1:26" ht="12.75" customHeight="1" x14ac:dyDescent="0.2">
      <c r="A851" s="138"/>
      <c r="B851" s="138"/>
      <c r="C851" s="138"/>
      <c r="D851" s="138"/>
      <c r="E851" s="138"/>
      <c r="F851" s="138"/>
      <c r="G851" s="138"/>
      <c r="H851" s="138"/>
      <c r="I851" s="138"/>
      <c r="J851" s="138"/>
      <c r="K851" s="138"/>
      <c r="L851" s="138"/>
      <c r="M851" s="138"/>
      <c r="N851" s="138"/>
      <c r="O851" s="138"/>
      <c r="P851" s="138"/>
      <c r="Q851" s="138"/>
      <c r="R851" s="138"/>
      <c r="S851" s="138"/>
      <c r="T851" s="138"/>
      <c r="U851" s="138"/>
      <c r="V851" s="138"/>
      <c r="W851" s="138"/>
      <c r="X851" s="138"/>
      <c r="Y851" s="138"/>
      <c r="Z851" s="138"/>
    </row>
    <row r="852" spans="1:26" ht="12.75" customHeight="1" x14ac:dyDescent="0.2">
      <c r="A852" s="138"/>
      <c r="B852" s="138"/>
      <c r="C852" s="138"/>
      <c r="D852" s="138"/>
      <c r="E852" s="138"/>
      <c r="F852" s="138"/>
      <c r="G852" s="138"/>
      <c r="H852" s="138"/>
      <c r="I852" s="138"/>
      <c r="J852" s="138"/>
      <c r="K852" s="138"/>
      <c r="L852" s="138"/>
      <c r="M852" s="138"/>
      <c r="N852" s="138"/>
      <c r="O852" s="138"/>
      <c r="P852" s="138"/>
      <c r="Q852" s="138"/>
      <c r="R852" s="138"/>
      <c r="S852" s="138"/>
      <c r="T852" s="138"/>
      <c r="U852" s="138"/>
      <c r="V852" s="138"/>
      <c r="W852" s="138"/>
      <c r="X852" s="138"/>
      <c r="Y852" s="138"/>
      <c r="Z852" s="138"/>
    </row>
    <row r="853" spans="1:26" ht="12.75" customHeight="1" x14ac:dyDescent="0.2">
      <c r="A853" s="138"/>
      <c r="B853" s="138"/>
      <c r="C853" s="138"/>
      <c r="D853" s="138"/>
      <c r="E853" s="138"/>
      <c r="F853" s="138"/>
      <c r="G853" s="138"/>
      <c r="H853" s="138"/>
      <c r="I853" s="138"/>
      <c r="J853" s="138"/>
      <c r="K853" s="138"/>
      <c r="L853" s="138"/>
      <c r="M853" s="138"/>
      <c r="N853" s="138"/>
      <c r="O853" s="138"/>
      <c r="P853" s="138"/>
      <c r="Q853" s="138"/>
      <c r="R853" s="138"/>
      <c r="S853" s="138"/>
      <c r="T853" s="138"/>
      <c r="U853" s="138"/>
      <c r="V853" s="138"/>
      <c r="W853" s="138"/>
      <c r="X853" s="138"/>
      <c r="Y853" s="138"/>
      <c r="Z853" s="138"/>
    </row>
    <row r="854" spans="1:26" ht="12.75" customHeight="1" x14ac:dyDescent="0.2">
      <c r="A854" s="138"/>
      <c r="B854" s="138"/>
      <c r="C854" s="138"/>
      <c r="D854" s="138"/>
      <c r="E854" s="138"/>
      <c r="F854" s="138"/>
      <c r="G854" s="138"/>
      <c r="H854" s="138"/>
      <c r="I854" s="138"/>
      <c r="J854" s="138"/>
      <c r="K854" s="138"/>
      <c r="L854" s="138"/>
      <c r="M854" s="138"/>
      <c r="N854" s="138"/>
      <c r="O854" s="138"/>
      <c r="P854" s="138"/>
      <c r="Q854" s="138"/>
      <c r="R854" s="138"/>
      <c r="S854" s="138"/>
      <c r="T854" s="138"/>
      <c r="U854" s="138"/>
      <c r="V854" s="138"/>
      <c r="W854" s="138"/>
      <c r="X854" s="138"/>
      <c r="Y854" s="138"/>
      <c r="Z854" s="138"/>
    </row>
    <row r="855" spans="1:26" ht="12.75" customHeight="1" x14ac:dyDescent="0.2">
      <c r="A855" s="138"/>
      <c r="B855" s="138"/>
      <c r="C855" s="138"/>
      <c r="D855" s="138"/>
      <c r="E855" s="138"/>
      <c r="F855" s="138"/>
      <c r="G855" s="138"/>
      <c r="H855" s="138"/>
      <c r="I855" s="138"/>
      <c r="J855" s="138"/>
      <c r="K855" s="138"/>
      <c r="L855" s="138"/>
      <c r="M855" s="138"/>
      <c r="N855" s="138"/>
      <c r="O855" s="138"/>
      <c r="P855" s="138"/>
      <c r="Q855" s="138"/>
      <c r="R855" s="138"/>
      <c r="S855" s="138"/>
      <c r="T855" s="138"/>
      <c r="U855" s="138"/>
      <c r="V855" s="138"/>
      <c r="W855" s="138"/>
      <c r="X855" s="138"/>
      <c r="Y855" s="138"/>
      <c r="Z855" s="138"/>
    </row>
    <row r="856" spans="1:26" ht="12.75" customHeight="1" x14ac:dyDescent="0.2">
      <c r="A856" s="138"/>
      <c r="B856" s="138"/>
      <c r="C856" s="138"/>
      <c r="D856" s="138"/>
      <c r="E856" s="138"/>
      <c r="F856" s="138"/>
      <c r="G856" s="138"/>
      <c r="H856" s="138"/>
      <c r="I856" s="138"/>
      <c r="J856" s="138"/>
      <c r="K856" s="138"/>
      <c r="L856" s="138"/>
      <c r="M856" s="138"/>
      <c r="N856" s="138"/>
      <c r="O856" s="138"/>
      <c r="P856" s="138"/>
      <c r="Q856" s="138"/>
      <c r="R856" s="138"/>
      <c r="S856" s="138"/>
      <c r="T856" s="138"/>
      <c r="U856" s="138"/>
      <c r="V856" s="138"/>
      <c r="W856" s="138"/>
      <c r="X856" s="138"/>
      <c r="Y856" s="138"/>
      <c r="Z856" s="138"/>
    </row>
    <row r="857" spans="1:26" ht="12.75" customHeight="1" x14ac:dyDescent="0.2">
      <c r="A857" s="138"/>
      <c r="B857" s="138"/>
      <c r="C857" s="138"/>
      <c r="D857" s="138"/>
      <c r="E857" s="138"/>
      <c r="F857" s="138"/>
      <c r="G857" s="138"/>
      <c r="H857" s="138"/>
      <c r="I857" s="138"/>
      <c r="J857" s="138"/>
      <c r="K857" s="138"/>
      <c r="L857" s="138"/>
      <c r="M857" s="138"/>
      <c r="N857" s="138"/>
      <c r="O857" s="138"/>
      <c r="P857" s="138"/>
      <c r="Q857" s="138"/>
      <c r="R857" s="138"/>
      <c r="S857" s="138"/>
      <c r="T857" s="138"/>
      <c r="U857" s="138"/>
      <c r="V857" s="138"/>
      <c r="W857" s="138"/>
      <c r="X857" s="138"/>
      <c r="Y857" s="138"/>
      <c r="Z857" s="138"/>
    </row>
    <row r="858" spans="1:26" ht="12.75" customHeight="1" x14ac:dyDescent="0.2">
      <c r="A858" s="138"/>
      <c r="B858" s="138"/>
      <c r="C858" s="138"/>
      <c r="D858" s="138"/>
      <c r="E858" s="138"/>
      <c r="F858" s="138"/>
      <c r="G858" s="138"/>
      <c r="H858" s="138"/>
      <c r="I858" s="138"/>
      <c r="J858" s="138"/>
      <c r="K858" s="138"/>
      <c r="L858" s="138"/>
      <c r="M858" s="138"/>
      <c r="N858" s="138"/>
      <c r="O858" s="138"/>
      <c r="P858" s="138"/>
      <c r="Q858" s="138"/>
      <c r="R858" s="138"/>
      <c r="S858" s="138"/>
      <c r="T858" s="138"/>
      <c r="U858" s="138"/>
      <c r="V858" s="138"/>
      <c r="W858" s="138"/>
      <c r="X858" s="138"/>
      <c r="Y858" s="138"/>
      <c r="Z858" s="138"/>
    </row>
    <row r="859" spans="1:26" ht="12.75" customHeight="1" x14ac:dyDescent="0.2">
      <c r="A859" s="138"/>
      <c r="B859" s="138"/>
      <c r="C859" s="138"/>
      <c r="D859" s="138"/>
      <c r="E859" s="138"/>
      <c r="F859" s="138"/>
      <c r="G859" s="138"/>
      <c r="H859" s="138"/>
      <c r="I859" s="138"/>
      <c r="J859" s="138"/>
      <c r="K859" s="138"/>
      <c r="L859" s="138"/>
      <c r="M859" s="138"/>
      <c r="N859" s="138"/>
      <c r="O859" s="138"/>
      <c r="P859" s="138"/>
      <c r="Q859" s="138"/>
      <c r="R859" s="138"/>
      <c r="S859" s="138"/>
      <c r="T859" s="138"/>
      <c r="U859" s="138"/>
      <c r="V859" s="138"/>
      <c r="W859" s="138"/>
      <c r="X859" s="138"/>
      <c r="Y859" s="138"/>
      <c r="Z859" s="138"/>
    </row>
    <row r="860" spans="1:26" ht="12.75" customHeight="1" x14ac:dyDescent="0.2">
      <c r="A860" s="138"/>
      <c r="B860" s="138"/>
      <c r="C860" s="138"/>
      <c r="D860" s="138"/>
      <c r="E860" s="138"/>
      <c r="F860" s="138"/>
      <c r="G860" s="138"/>
      <c r="H860" s="138"/>
      <c r="I860" s="138"/>
      <c r="J860" s="138"/>
      <c r="K860" s="138"/>
      <c r="L860" s="138"/>
      <c r="M860" s="138"/>
      <c r="N860" s="138"/>
      <c r="O860" s="138"/>
      <c r="P860" s="138"/>
      <c r="Q860" s="138"/>
      <c r="R860" s="138"/>
      <c r="S860" s="138"/>
      <c r="T860" s="138"/>
      <c r="U860" s="138"/>
      <c r="V860" s="138"/>
      <c r="W860" s="138"/>
      <c r="X860" s="138"/>
      <c r="Y860" s="138"/>
      <c r="Z860" s="138"/>
    </row>
    <row r="861" spans="1:26" ht="12.75" customHeight="1" x14ac:dyDescent="0.2">
      <c r="A861" s="138"/>
      <c r="B861" s="138"/>
      <c r="C861" s="138"/>
      <c r="D861" s="138"/>
      <c r="E861" s="138"/>
      <c r="F861" s="138"/>
      <c r="G861" s="138"/>
      <c r="H861" s="138"/>
      <c r="I861" s="138"/>
      <c r="J861" s="138"/>
      <c r="K861" s="138"/>
      <c r="L861" s="138"/>
      <c r="M861" s="138"/>
      <c r="N861" s="138"/>
      <c r="O861" s="138"/>
      <c r="P861" s="138"/>
      <c r="Q861" s="138"/>
      <c r="R861" s="138"/>
      <c r="S861" s="138"/>
      <c r="T861" s="138"/>
      <c r="U861" s="138"/>
      <c r="V861" s="138"/>
      <c r="W861" s="138"/>
      <c r="X861" s="138"/>
      <c r="Y861" s="138"/>
      <c r="Z861" s="138"/>
    </row>
    <row r="862" spans="1:26" ht="12.75" customHeight="1" x14ac:dyDescent="0.2">
      <c r="A862" s="138"/>
      <c r="B862" s="138"/>
      <c r="C862" s="138"/>
      <c r="D862" s="138"/>
      <c r="E862" s="138"/>
      <c r="F862" s="138"/>
      <c r="G862" s="138"/>
      <c r="H862" s="138"/>
      <c r="I862" s="138"/>
      <c r="J862" s="138"/>
      <c r="K862" s="138"/>
      <c r="L862" s="138"/>
      <c r="M862" s="138"/>
      <c r="N862" s="138"/>
      <c r="O862" s="138"/>
      <c r="P862" s="138"/>
      <c r="Q862" s="138"/>
      <c r="R862" s="138"/>
      <c r="S862" s="138"/>
      <c r="T862" s="138"/>
      <c r="U862" s="138"/>
      <c r="V862" s="138"/>
      <c r="W862" s="138"/>
      <c r="X862" s="138"/>
      <c r="Y862" s="138"/>
      <c r="Z862" s="138"/>
    </row>
    <row r="863" spans="1:26" ht="12.75" customHeight="1" x14ac:dyDescent="0.2">
      <c r="A863" s="138"/>
      <c r="B863" s="138"/>
      <c r="C863" s="138"/>
      <c r="D863" s="138"/>
      <c r="E863" s="138"/>
      <c r="F863" s="138"/>
      <c r="G863" s="138"/>
      <c r="H863" s="138"/>
      <c r="I863" s="138"/>
      <c r="J863" s="138"/>
      <c r="K863" s="138"/>
      <c r="L863" s="138"/>
      <c r="M863" s="138"/>
      <c r="N863" s="138"/>
      <c r="O863" s="138"/>
      <c r="P863" s="138"/>
      <c r="Q863" s="138"/>
      <c r="R863" s="138"/>
      <c r="S863" s="138"/>
      <c r="T863" s="138"/>
      <c r="U863" s="138"/>
      <c r="V863" s="138"/>
      <c r="W863" s="138"/>
      <c r="X863" s="138"/>
      <c r="Y863" s="138"/>
      <c r="Z863" s="138"/>
    </row>
    <row r="864" spans="1:26" ht="12.75" customHeight="1" x14ac:dyDescent="0.2">
      <c r="A864" s="138"/>
      <c r="B864" s="138"/>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row>
    <row r="865" spans="1:26" ht="12.75" customHeight="1" x14ac:dyDescent="0.2">
      <c r="A865" s="138"/>
      <c r="B865" s="138"/>
      <c r="C865" s="138"/>
      <c r="D865" s="138"/>
      <c r="E865" s="138"/>
      <c r="F865" s="138"/>
      <c r="G865" s="138"/>
      <c r="H865" s="138"/>
      <c r="I865" s="138"/>
      <c r="J865" s="138"/>
      <c r="K865" s="138"/>
      <c r="L865" s="138"/>
      <c r="M865" s="138"/>
      <c r="N865" s="138"/>
      <c r="O865" s="138"/>
      <c r="P865" s="138"/>
      <c r="Q865" s="138"/>
      <c r="R865" s="138"/>
      <c r="S865" s="138"/>
      <c r="T865" s="138"/>
      <c r="U865" s="138"/>
      <c r="V865" s="138"/>
      <c r="W865" s="138"/>
      <c r="X865" s="138"/>
      <c r="Y865" s="138"/>
      <c r="Z865" s="138"/>
    </row>
    <row r="866" spans="1:26" ht="12.75" customHeight="1" x14ac:dyDescent="0.2">
      <c r="A866" s="138"/>
      <c r="B866" s="138"/>
      <c r="C866" s="138"/>
      <c r="D866" s="138"/>
      <c r="E866" s="138"/>
      <c r="F866" s="138"/>
      <c r="G866" s="138"/>
      <c r="H866" s="138"/>
      <c r="I866" s="138"/>
      <c r="J866" s="138"/>
      <c r="K866" s="138"/>
      <c r="L866" s="138"/>
      <c r="M866" s="138"/>
      <c r="N866" s="138"/>
      <c r="O866" s="138"/>
      <c r="P866" s="138"/>
      <c r="Q866" s="138"/>
      <c r="R866" s="138"/>
      <c r="S866" s="138"/>
      <c r="T866" s="138"/>
      <c r="U866" s="138"/>
      <c r="V866" s="138"/>
      <c r="W866" s="138"/>
      <c r="X866" s="138"/>
      <c r="Y866" s="138"/>
      <c r="Z866" s="138"/>
    </row>
    <row r="867" spans="1:26" ht="12.75" customHeight="1" x14ac:dyDescent="0.2">
      <c r="A867" s="138"/>
      <c r="B867" s="138"/>
      <c r="C867" s="138"/>
      <c r="D867" s="138"/>
      <c r="E867" s="138"/>
      <c r="F867" s="138"/>
      <c r="G867" s="138"/>
      <c r="H867" s="138"/>
      <c r="I867" s="138"/>
      <c r="J867" s="138"/>
      <c r="K867" s="138"/>
      <c r="L867" s="138"/>
      <c r="M867" s="138"/>
      <c r="N867" s="138"/>
      <c r="O867" s="138"/>
      <c r="P867" s="138"/>
      <c r="Q867" s="138"/>
      <c r="R867" s="138"/>
      <c r="S867" s="138"/>
      <c r="T867" s="138"/>
      <c r="U867" s="138"/>
      <c r="V867" s="138"/>
      <c r="W867" s="138"/>
      <c r="X867" s="138"/>
      <c r="Y867" s="138"/>
      <c r="Z867" s="138"/>
    </row>
    <row r="868" spans="1:26" ht="12.75" customHeight="1" x14ac:dyDescent="0.2">
      <c r="A868" s="138"/>
      <c r="B868" s="138"/>
      <c r="C868" s="138"/>
      <c r="D868" s="138"/>
      <c r="E868" s="138"/>
      <c r="F868" s="138"/>
      <c r="G868" s="138"/>
      <c r="H868" s="138"/>
      <c r="I868" s="138"/>
      <c r="J868" s="138"/>
      <c r="K868" s="138"/>
      <c r="L868" s="138"/>
      <c r="M868" s="138"/>
      <c r="N868" s="138"/>
      <c r="O868" s="138"/>
      <c r="P868" s="138"/>
      <c r="Q868" s="138"/>
      <c r="R868" s="138"/>
      <c r="S868" s="138"/>
      <c r="T868" s="138"/>
      <c r="U868" s="138"/>
      <c r="V868" s="138"/>
      <c r="W868" s="138"/>
      <c r="X868" s="138"/>
      <c r="Y868" s="138"/>
      <c r="Z868" s="138"/>
    </row>
    <row r="869" spans="1:26" ht="12.75" customHeight="1" x14ac:dyDescent="0.2">
      <c r="A869" s="138"/>
      <c r="B869" s="138"/>
      <c r="C869" s="138"/>
      <c r="D869" s="138"/>
      <c r="E869" s="138"/>
      <c r="F869" s="138"/>
      <c r="G869" s="138"/>
      <c r="H869" s="138"/>
      <c r="I869" s="138"/>
      <c r="J869" s="138"/>
      <c r="K869" s="138"/>
      <c r="L869" s="138"/>
      <c r="M869" s="138"/>
      <c r="N869" s="138"/>
      <c r="O869" s="138"/>
      <c r="P869" s="138"/>
      <c r="Q869" s="138"/>
      <c r="R869" s="138"/>
      <c r="S869" s="138"/>
      <c r="T869" s="138"/>
      <c r="U869" s="138"/>
      <c r="V869" s="138"/>
      <c r="W869" s="138"/>
      <c r="X869" s="138"/>
      <c r="Y869" s="138"/>
      <c r="Z869" s="138"/>
    </row>
    <row r="870" spans="1:26" ht="12.75" customHeight="1" x14ac:dyDescent="0.2">
      <c r="A870" s="138"/>
      <c r="B870" s="138"/>
      <c r="C870" s="138"/>
      <c r="D870" s="138"/>
      <c r="E870" s="138"/>
      <c r="F870" s="138"/>
      <c r="G870" s="138"/>
      <c r="H870" s="138"/>
      <c r="I870" s="138"/>
      <c r="J870" s="138"/>
      <c r="K870" s="138"/>
      <c r="L870" s="138"/>
      <c r="M870" s="138"/>
      <c r="N870" s="138"/>
      <c r="O870" s="138"/>
      <c r="P870" s="138"/>
      <c r="Q870" s="138"/>
      <c r="R870" s="138"/>
      <c r="S870" s="138"/>
      <c r="T870" s="138"/>
      <c r="U870" s="138"/>
      <c r="V870" s="138"/>
      <c r="W870" s="138"/>
      <c r="X870" s="138"/>
      <c r="Y870" s="138"/>
      <c r="Z870" s="138"/>
    </row>
    <row r="871" spans="1:26" ht="12.75" customHeight="1" x14ac:dyDescent="0.2">
      <c r="A871" s="138"/>
      <c r="B871" s="138"/>
      <c r="C871" s="138"/>
      <c r="D871" s="138"/>
      <c r="E871" s="138"/>
      <c r="F871" s="138"/>
      <c r="G871" s="138"/>
      <c r="H871" s="138"/>
      <c r="I871" s="138"/>
      <c r="J871" s="138"/>
      <c r="K871" s="138"/>
      <c r="L871" s="138"/>
      <c r="M871" s="138"/>
      <c r="N871" s="138"/>
      <c r="O871" s="138"/>
      <c r="P871" s="138"/>
      <c r="Q871" s="138"/>
      <c r="R871" s="138"/>
      <c r="S871" s="138"/>
      <c r="T871" s="138"/>
      <c r="U871" s="138"/>
      <c r="V871" s="138"/>
      <c r="W871" s="138"/>
      <c r="X871" s="138"/>
      <c r="Y871" s="138"/>
      <c r="Z871" s="138"/>
    </row>
    <row r="872" spans="1:26" ht="12.75" customHeight="1" x14ac:dyDescent="0.2">
      <c r="A872" s="138"/>
      <c r="B872" s="138"/>
      <c r="C872" s="138"/>
      <c r="D872" s="138"/>
      <c r="E872" s="138"/>
      <c r="F872" s="138"/>
      <c r="G872" s="138"/>
      <c r="H872" s="138"/>
      <c r="I872" s="138"/>
      <c r="J872" s="138"/>
      <c r="K872" s="138"/>
      <c r="L872" s="138"/>
      <c r="M872" s="138"/>
      <c r="N872" s="138"/>
      <c r="O872" s="138"/>
      <c r="P872" s="138"/>
      <c r="Q872" s="138"/>
      <c r="R872" s="138"/>
      <c r="S872" s="138"/>
      <c r="T872" s="138"/>
      <c r="U872" s="138"/>
      <c r="V872" s="138"/>
      <c r="W872" s="138"/>
      <c r="X872" s="138"/>
      <c r="Y872" s="138"/>
      <c r="Z872" s="138"/>
    </row>
    <row r="873" spans="1:26" ht="12.75" customHeight="1" x14ac:dyDescent="0.2">
      <c r="A873" s="138"/>
      <c r="B873" s="138"/>
      <c r="C873" s="138"/>
      <c r="D873" s="138"/>
      <c r="E873" s="138"/>
      <c r="F873" s="138"/>
      <c r="G873" s="138"/>
      <c r="H873" s="138"/>
      <c r="I873" s="138"/>
      <c r="J873" s="138"/>
      <c r="K873" s="138"/>
      <c r="L873" s="138"/>
      <c r="M873" s="138"/>
      <c r="N873" s="138"/>
      <c r="O873" s="138"/>
      <c r="P873" s="138"/>
      <c r="Q873" s="138"/>
      <c r="R873" s="138"/>
      <c r="S873" s="138"/>
      <c r="T873" s="138"/>
      <c r="U873" s="138"/>
      <c r="V873" s="138"/>
      <c r="W873" s="138"/>
      <c r="X873" s="138"/>
      <c r="Y873" s="138"/>
      <c r="Z873" s="138"/>
    </row>
    <row r="874" spans="1:26" ht="12.75" customHeight="1" x14ac:dyDescent="0.2">
      <c r="A874" s="138"/>
      <c r="B874" s="138"/>
      <c r="C874" s="138"/>
      <c r="D874" s="138"/>
      <c r="E874" s="138"/>
      <c r="F874" s="138"/>
      <c r="G874" s="138"/>
      <c r="H874" s="138"/>
      <c r="I874" s="138"/>
      <c r="J874" s="138"/>
      <c r="K874" s="138"/>
      <c r="L874" s="138"/>
      <c r="M874" s="138"/>
      <c r="N874" s="138"/>
      <c r="O874" s="138"/>
      <c r="P874" s="138"/>
      <c r="Q874" s="138"/>
      <c r="R874" s="138"/>
      <c r="S874" s="138"/>
      <c r="T874" s="138"/>
      <c r="U874" s="138"/>
      <c r="V874" s="138"/>
      <c r="W874" s="138"/>
      <c r="X874" s="138"/>
      <c r="Y874" s="138"/>
      <c r="Z874" s="138"/>
    </row>
    <row r="875" spans="1:26" ht="12.75" customHeight="1" x14ac:dyDescent="0.2">
      <c r="A875" s="138"/>
      <c r="B875" s="138"/>
      <c r="C875" s="138"/>
      <c r="D875" s="138"/>
      <c r="E875" s="138"/>
      <c r="F875" s="138"/>
      <c r="G875" s="138"/>
      <c r="H875" s="138"/>
      <c r="I875" s="138"/>
      <c r="J875" s="138"/>
      <c r="K875" s="138"/>
      <c r="L875" s="138"/>
      <c r="M875" s="138"/>
      <c r="N875" s="138"/>
      <c r="O875" s="138"/>
      <c r="P875" s="138"/>
      <c r="Q875" s="138"/>
      <c r="R875" s="138"/>
      <c r="S875" s="138"/>
      <c r="T875" s="138"/>
      <c r="U875" s="138"/>
      <c r="V875" s="138"/>
      <c r="W875" s="138"/>
      <c r="X875" s="138"/>
      <c r="Y875" s="138"/>
      <c r="Z875" s="138"/>
    </row>
    <row r="876" spans="1:26" ht="12.75" customHeight="1" x14ac:dyDescent="0.2">
      <c r="A876" s="138"/>
      <c r="B876" s="138"/>
      <c r="C876" s="138"/>
      <c r="D876" s="138"/>
      <c r="E876" s="138"/>
      <c r="F876" s="138"/>
      <c r="G876" s="138"/>
      <c r="H876" s="138"/>
      <c r="I876" s="138"/>
      <c r="J876" s="138"/>
      <c r="K876" s="138"/>
      <c r="L876" s="138"/>
      <c r="M876" s="138"/>
      <c r="N876" s="138"/>
      <c r="O876" s="138"/>
      <c r="P876" s="138"/>
      <c r="Q876" s="138"/>
      <c r="R876" s="138"/>
      <c r="S876" s="138"/>
      <c r="T876" s="138"/>
      <c r="U876" s="138"/>
      <c r="V876" s="138"/>
      <c r="W876" s="138"/>
      <c r="X876" s="138"/>
      <c r="Y876" s="138"/>
      <c r="Z876" s="138"/>
    </row>
    <row r="877" spans="1:26" ht="12.75" customHeight="1" x14ac:dyDescent="0.2">
      <c r="A877" s="138"/>
      <c r="B877" s="138"/>
      <c r="C877" s="138"/>
      <c r="D877" s="138"/>
      <c r="E877" s="138"/>
      <c r="F877" s="138"/>
      <c r="G877" s="138"/>
      <c r="H877" s="138"/>
      <c r="I877" s="138"/>
      <c r="J877" s="138"/>
      <c r="K877" s="138"/>
      <c r="L877" s="138"/>
      <c r="M877" s="138"/>
      <c r="N877" s="138"/>
      <c r="O877" s="138"/>
      <c r="P877" s="138"/>
      <c r="Q877" s="138"/>
      <c r="R877" s="138"/>
      <c r="S877" s="138"/>
      <c r="T877" s="138"/>
      <c r="U877" s="138"/>
      <c r="V877" s="138"/>
      <c r="W877" s="138"/>
      <c r="X877" s="138"/>
      <c r="Y877" s="138"/>
      <c r="Z877" s="138"/>
    </row>
    <row r="878" spans="1:26" ht="12.75" customHeight="1" x14ac:dyDescent="0.2">
      <c r="A878" s="138"/>
      <c r="B878" s="138"/>
      <c r="C878" s="138"/>
      <c r="D878" s="138"/>
      <c r="E878" s="138"/>
      <c r="F878" s="138"/>
      <c r="G878" s="138"/>
      <c r="H878" s="138"/>
      <c r="I878" s="138"/>
      <c r="J878" s="138"/>
      <c r="K878" s="138"/>
      <c r="L878" s="138"/>
      <c r="M878" s="138"/>
      <c r="N878" s="138"/>
      <c r="O878" s="138"/>
      <c r="P878" s="138"/>
      <c r="Q878" s="138"/>
      <c r="R878" s="138"/>
      <c r="S878" s="138"/>
      <c r="T878" s="138"/>
      <c r="U878" s="138"/>
      <c r="V878" s="138"/>
      <c r="W878" s="138"/>
      <c r="X878" s="138"/>
      <c r="Y878" s="138"/>
      <c r="Z878" s="138"/>
    </row>
    <row r="879" spans="1:26" ht="12.75" customHeight="1" x14ac:dyDescent="0.2">
      <c r="A879" s="138"/>
      <c r="B879" s="138"/>
      <c r="C879" s="138"/>
      <c r="D879" s="138"/>
      <c r="E879" s="138"/>
      <c r="F879" s="138"/>
      <c r="G879" s="138"/>
      <c r="H879" s="138"/>
      <c r="I879" s="138"/>
      <c r="J879" s="138"/>
      <c r="K879" s="138"/>
      <c r="L879" s="138"/>
      <c r="M879" s="138"/>
      <c r="N879" s="138"/>
      <c r="O879" s="138"/>
      <c r="P879" s="138"/>
      <c r="Q879" s="138"/>
      <c r="R879" s="138"/>
      <c r="S879" s="138"/>
      <c r="T879" s="138"/>
      <c r="U879" s="138"/>
      <c r="V879" s="138"/>
      <c r="W879" s="138"/>
      <c r="X879" s="138"/>
      <c r="Y879" s="138"/>
      <c r="Z879" s="138"/>
    </row>
    <row r="880" spans="1:26" ht="12.75" customHeight="1" x14ac:dyDescent="0.2">
      <c r="A880" s="138"/>
      <c r="B880" s="138"/>
      <c r="C880" s="138"/>
      <c r="D880" s="138"/>
      <c r="E880" s="138"/>
      <c r="F880" s="138"/>
      <c r="G880" s="138"/>
      <c r="H880" s="138"/>
      <c r="I880" s="138"/>
      <c r="J880" s="138"/>
      <c r="K880" s="138"/>
      <c r="L880" s="138"/>
      <c r="M880" s="138"/>
      <c r="N880" s="138"/>
      <c r="O880" s="138"/>
      <c r="P880" s="138"/>
      <c r="Q880" s="138"/>
      <c r="R880" s="138"/>
      <c r="S880" s="138"/>
      <c r="T880" s="138"/>
      <c r="U880" s="138"/>
      <c r="V880" s="138"/>
      <c r="W880" s="138"/>
      <c r="X880" s="138"/>
      <c r="Y880" s="138"/>
      <c r="Z880" s="138"/>
    </row>
    <row r="881" spans="1:26" ht="12.75" customHeight="1" x14ac:dyDescent="0.2">
      <c r="A881" s="138"/>
      <c r="B881" s="138"/>
      <c r="C881" s="138"/>
      <c r="D881" s="138"/>
      <c r="E881" s="138"/>
      <c r="F881" s="138"/>
      <c r="G881" s="138"/>
      <c r="H881" s="138"/>
      <c r="I881" s="138"/>
      <c r="J881" s="138"/>
      <c r="K881" s="138"/>
      <c r="L881" s="138"/>
      <c r="M881" s="138"/>
      <c r="N881" s="138"/>
      <c r="O881" s="138"/>
      <c r="P881" s="138"/>
      <c r="Q881" s="138"/>
      <c r="R881" s="138"/>
      <c r="S881" s="138"/>
      <c r="T881" s="138"/>
      <c r="U881" s="138"/>
      <c r="V881" s="138"/>
      <c r="W881" s="138"/>
      <c r="X881" s="138"/>
      <c r="Y881" s="138"/>
      <c r="Z881" s="138"/>
    </row>
    <row r="882" spans="1:26" ht="12.75" customHeight="1" x14ac:dyDescent="0.2">
      <c r="A882" s="138"/>
      <c r="B882" s="138"/>
      <c r="C882" s="138"/>
      <c r="D882" s="138"/>
      <c r="E882" s="138"/>
      <c r="F882" s="138"/>
      <c r="G882" s="138"/>
      <c r="H882" s="138"/>
      <c r="I882" s="138"/>
      <c r="J882" s="138"/>
      <c r="K882" s="138"/>
      <c r="L882" s="138"/>
      <c r="M882" s="138"/>
      <c r="N882" s="138"/>
      <c r="O882" s="138"/>
      <c r="P882" s="138"/>
      <c r="Q882" s="138"/>
      <c r="R882" s="138"/>
      <c r="S882" s="138"/>
      <c r="T882" s="138"/>
      <c r="U882" s="138"/>
      <c r="V882" s="138"/>
      <c r="W882" s="138"/>
      <c r="X882" s="138"/>
      <c r="Y882" s="138"/>
      <c r="Z882" s="138"/>
    </row>
    <row r="883" spans="1:26" ht="12.75" customHeight="1" x14ac:dyDescent="0.2">
      <c r="A883" s="138"/>
      <c r="B883" s="138"/>
      <c r="C883" s="138"/>
      <c r="D883" s="138"/>
      <c r="E883" s="138"/>
      <c r="F883" s="138"/>
      <c r="G883" s="138"/>
      <c r="H883" s="138"/>
      <c r="I883" s="138"/>
      <c r="J883" s="138"/>
      <c r="K883" s="138"/>
      <c r="L883" s="138"/>
      <c r="M883" s="138"/>
      <c r="N883" s="138"/>
      <c r="O883" s="138"/>
      <c r="P883" s="138"/>
      <c r="Q883" s="138"/>
      <c r="R883" s="138"/>
      <c r="S883" s="138"/>
      <c r="T883" s="138"/>
      <c r="U883" s="138"/>
      <c r="V883" s="138"/>
      <c r="W883" s="138"/>
      <c r="X883" s="138"/>
      <c r="Y883" s="138"/>
      <c r="Z883" s="138"/>
    </row>
    <row r="884" spans="1:26" ht="12.75" customHeight="1" x14ac:dyDescent="0.2">
      <c r="A884" s="138"/>
      <c r="B884" s="138"/>
      <c r="C884" s="138"/>
      <c r="D884" s="138"/>
      <c r="E884" s="138"/>
      <c r="F884" s="138"/>
      <c r="G884" s="138"/>
      <c r="H884" s="138"/>
      <c r="I884" s="138"/>
      <c r="J884" s="138"/>
      <c r="K884" s="138"/>
      <c r="L884" s="138"/>
      <c r="M884" s="138"/>
      <c r="N884" s="138"/>
      <c r="O884" s="138"/>
      <c r="P884" s="138"/>
      <c r="Q884" s="138"/>
      <c r="R884" s="138"/>
      <c r="S884" s="138"/>
      <c r="T884" s="138"/>
      <c r="U884" s="138"/>
      <c r="V884" s="138"/>
      <c r="W884" s="138"/>
      <c r="X884" s="138"/>
      <c r="Y884" s="138"/>
      <c r="Z884" s="138"/>
    </row>
    <row r="885" spans="1:26" ht="12.75" customHeight="1" x14ac:dyDescent="0.2">
      <c r="A885" s="138"/>
      <c r="B885" s="138"/>
      <c r="C885" s="138"/>
      <c r="D885" s="138"/>
      <c r="E885" s="138"/>
      <c r="F885" s="138"/>
      <c r="G885" s="138"/>
      <c r="H885" s="138"/>
      <c r="I885" s="138"/>
      <c r="J885" s="138"/>
      <c r="K885" s="138"/>
      <c r="L885" s="138"/>
      <c r="M885" s="138"/>
      <c r="N885" s="138"/>
      <c r="O885" s="138"/>
      <c r="P885" s="138"/>
      <c r="Q885" s="138"/>
      <c r="R885" s="138"/>
      <c r="S885" s="138"/>
      <c r="T885" s="138"/>
      <c r="U885" s="138"/>
      <c r="V885" s="138"/>
      <c r="W885" s="138"/>
      <c r="X885" s="138"/>
      <c r="Y885" s="138"/>
      <c r="Z885" s="138"/>
    </row>
    <row r="886" spans="1:26" ht="12.75" customHeight="1" x14ac:dyDescent="0.2">
      <c r="A886" s="138"/>
      <c r="B886" s="138"/>
      <c r="C886" s="138"/>
      <c r="D886" s="138"/>
      <c r="E886" s="138"/>
      <c r="F886" s="138"/>
      <c r="G886" s="138"/>
      <c r="H886" s="138"/>
      <c r="I886" s="138"/>
      <c r="J886" s="138"/>
      <c r="K886" s="138"/>
      <c r="L886" s="138"/>
      <c r="M886" s="138"/>
      <c r="N886" s="138"/>
      <c r="O886" s="138"/>
      <c r="P886" s="138"/>
      <c r="Q886" s="138"/>
      <c r="R886" s="138"/>
      <c r="S886" s="138"/>
      <c r="T886" s="138"/>
      <c r="U886" s="138"/>
      <c r="V886" s="138"/>
      <c r="W886" s="138"/>
      <c r="X886" s="138"/>
      <c r="Y886" s="138"/>
      <c r="Z886" s="138"/>
    </row>
    <row r="887" spans="1:26" ht="12.75" customHeight="1" x14ac:dyDescent="0.2">
      <c r="A887" s="138"/>
      <c r="B887" s="138"/>
      <c r="C887" s="138"/>
      <c r="D887" s="138"/>
      <c r="E887" s="138"/>
      <c r="F887" s="138"/>
      <c r="G887" s="138"/>
      <c r="H887" s="138"/>
      <c r="I887" s="138"/>
      <c r="J887" s="138"/>
      <c r="K887" s="138"/>
      <c r="L887" s="138"/>
      <c r="M887" s="138"/>
      <c r="N887" s="138"/>
      <c r="O887" s="138"/>
      <c r="P887" s="138"/>
      <c r="Q887" s="138"/>
      <c r="R887" s="138"/>
      <c r="S887" s="138"/>
      <c r="T887" s="138"/>
      <c r="U887" s="138"/>
      <c r="V887" s="138"/>
      <c r="W887" s="138"/>
      <c r="X887" s="138"/>
      <c r="Y887" s="138"/>
      <c r="Z887" s="138"/>
    </row>
    <row r="888" spans="1:26" ht="12.75" customHeight="1" x14ac:dyDescent="0.2">
      <c r="A888" s="138"/>
      <c r="B888" s="138"/>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c r="Z888" s="138"/>
    </row>
    <row r="889" spans="1:26" ht="12.75" customHeight="1" x14ac:dyDescent="0.2">
      <c r="A889" s="138"/>
      <c r="B889" s="138"/>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c r="Z889" s="138"/>
    </row>
    <row r="890" spans="1:26" ht="12.75" customHeight="1" x14ac:dyDescent="0.2">
      <c r="A890" s="138"/>
      <c r="B890" s="138"/>
      <c r="C890" s="138"/>
      <c r="D890" s="138"/>
      <c r="E890" s="138"/>
      <c r="F890" s="138"/>
      <c r="G890" s="138"/>
      <c r="H890" s="138"/>
      <c r="I890" s="138"/>
      <c r="J890" s="138"/>
      <c r="K890" s="138"/>
      <c r="L890" s="138"/>
      <c r="M890" s="138"/>
      <c r="N890" s="138"/>
      <c r="O890" s="138"/>
      <c r="P890" s="138"/>
      <c r="Q890" s="138"/>
      <c r="R890" s="138"/>
      <c r="S890" s="138"/>
      <c r="T890" s="138"/>
      <c r="U890" s="138"/>
      <c r="V890" s="138"/>
      <c r="W890" s="138"/>
      <c r="X890" s="138"/>
      <c r="Y890" s="138"/>
      <c r="Z890" s="138"/>
    </row>
    <row r="891" spans="1:26" ht="12.75" customHeight="1" x14ac:dyDescent="0.2">
      <c r="A891" s="138"/>
      <c r="B891" s="138"/>
      <c r="C891" s="138"/>
      <c r="D891" s="138"/>
      <c r="E891" s="138"/>
      <c r="F891" s="138"/>
      <c r="G891" s="138"/>
      <c r="H891" s="138"/>
      <c r="I891" s="138"/>
      <c r="J891" s="138"/>
      <c r="K891" s="138"/>
      <c r="L891" s="138"/>
      <c r="M891" s="138"/>
      <c r="N891" s="138"/>
      <c r="O891" s="138"/>
      <c r="P891" s="138"/>
      <c r="Q891" s="138"/>
      <c r="R891" s="138"/>
      <c r="S891" s="138"/>
      <c r="T891" s="138"/>
      <c r="U891" s="138"/>
      <c r="V891" s="138"/>
      <c r="W891" s="138"/>
      <c r="X891" s="138"/>
      <c r="Y891" s="138"/>
      <c r="Z891" s="138"/>
    </row>
    <row r="892" spans="1:26" ht="12.75" customHeight="1" x14ac:dyDescent="0.2">
      <c r="A892" s="138"/>
      <c r="B892" s="138"/>
      <c r="C892" s="138"/>
      <c r="D892" s="138"/>
      <c r="E892" s="138"/>
      <c r="F892" s="138"/>
      <c r="G892" s="138"/>
      <c r="H892" s="138"/>
      <c r="I892" s="138"/>
      <c r="J892" s="138"/>
      <c r="K892" s="138"/>
      <c r="L892" s="138"/>
      <c r="M892" s="138"/>
      <c r="N892" s="138"/>
      <c r="O892" s="138"/>
      <c r="P892" s="138"/>
      <c r="Q892" s="138"/>
      <c r="R892" s="138"/>
      <c r="S892" s="138"/>
      <c r="T892" s="138"/>
      <c r="U892" s="138"/>
      <c r="V892" s="138"/>
      <c r="W892" s="138"/>
      <c r="X892" s="138"/>
      <c r="Y892" s="138"/>
      <c r="Z892" s="138"/>
    </row>
    <row r="893" spans="1:26" ht="12.75" customHeight="1" x14ac:dyDescent="0.2">
      <c r="A893" s="138"/>
      <c r="B893" s="138"/>
      <c r="C893" s="138"/>
      <c r="D893" s="138"/>
      <c r="E893" s="138"/>
      <c r="F893" s="138"/>
      <c r="G893" s="138"/>
      <c r="H893" s="138"/>
      <c r="I893" s="138"/>
      <c r="J893" s="138"/>
      <c r="K893" s="138"/>
      <c r="L893" s="138"/>
      <c r="M893" s="138"/>
      <c r="N893" s="138"/>
      <c r="O893" s="138"/>
      <c r="P893" s="138"/>
      <c r="Q893" s="138"/>
      <c r="R893" s="138"/>
      <c r="S893" s="138"/>
      <c r="T893" s="138"/>
      <c r="U893" s="138"/>
      <c r="V893" s="138"/>
      <c r="W893" s="138"/>
      <c r="X893" s="138"/>
      <c r="Y893" s="138"/>
      <c r="Z893" s="138"/>
    </row>
    <row r="894" spans="1:26" ht="12.75" customHeight="1" x14ac:dyDescent="0.2">
      <c r="A894" s="138"/>
      <c r="B894" s="138"/>
      <c r="C894" s="138"/>
      <c r="D894" s="138"/>
      <c r="E894" s="138"/>
      <c r="F894" s="138"/>
      <c r="G894" s="138"/>
      <c r="H894" s="138"/>
      <c r="I894" s="138"/>
      <c r="J894" s="138"/>
      <c r="K894" s="138"/>
      <c r="L894" s="138"/>
      <c r="M894" s="138"/>
      <c r="N894" s="138"/>
      <c r="O894" s="138"/>
      <c r="P894" s="138"/>
      <c r="Q894" s="138"/>
      <c r="R894" s="138"/>
      <c r="S894" s="138"/>
      <c r="T894" s="138"/>
      <c r="U894" s="138"/>
      <c r="V894" s="138"/>
      <c r="W894" s="138"/>
      <c r="X894" s="138"/>
      <c r="Y894" s="138"/>
      <c r="Z894" s="138"/>
    </row>
    <row r="895" spans="1:26" ht="12.75" customHeight="1" x14ac:dyDescent="0.2">
      <c r="A895" s="138"/>
      <c r="B895" s="138"/>
      <c r="C895" s="138"/>
      <c r="D895" s="138"/>
      <c r="E895" s="138"/>
      <c r="F895" s="138"/>
      <c r="G895" s="138"/>
      <c r="H895" s="138"/>
      <c r="I895" s="138"/>
      <c r="J895" s="138"/>
      <c r="K895" s="138"/>
      <c r="L895" s="138"/>
      <c r="M895" s="138"/>
      <c r="N895" s="138"/>
      <c r="O895" s="138"/>
      <c r="P895" s="138"/>
      <c r="Q895" s="138"/>
      <c r="R895" s="138"/>
      <c r="S895" s="138"/>
      <c r="T895" s="138"/>
      <c r="U895" s="138"/>
      <c r="V895" s="138"/>
      <c r="W895" s="138"/>
      <c r="X895" s="138"/>
      <c r="Y895" s="138"/>
      <c r="Z895" s="138"/>
    </row>
    <row r="896" spans="1:26" ht="12.75" customHeight="1" x14ac:dyDescent="0.2">
      <c r="A896" s="138"/>
      <c r="B896" s="138"/>
      <c r="C896" s="138"/>
      <c r="D896" s="138"/>
      <c r="E896" s="138"/>
      <c r="F896" s="138"/>
      <c r="G896" s="138"/>
      <c r="H896" s="138"/>
      <c r="I896" s="138"/>
      <c r="J896" s="138"/>
      <c r="K896" s="138"/>
      <c r="L896" s="138"/>
      <c r="M896" s="138"/>
      <c r="N896" s="138"/>
      <c r="O896" s="138"/>
      <c r="P896" s="138"/>
      <c r="Q896" s="138"/>
      <c r="R896" s="138"/>
      <c r="S896" s="138"/>
      <c r="T896" s="138"/>
      <c r="U896" s="138"/>
      <c r="V896" s="138"/>
      <c r="W896" s="138"/>
      <c r="X896" s="138"/>
      <c r="Y896" s="138"/>
      <c r="Z896" s="138"/>
    </row>
    <row r="897" spans="1:26" ht="12.75" customHeight="1" x14ac:dyDescent="0.2">
      <c r="A897" s="138"/>
      <c r="B897" s="138"/>
      <c r="C897" s="138"/>
      <c r="D897" s="138"/>
      <c r="E897" s="138"/>
      <c r="F897" s="138"/>
      <c r="G897" s="138"/>
      <c r="H897" s="138"/>
      <c r="I897" s="138"/>
      <c r="J897" s="138"/>
      <c r="K897" s="138"/>
      <c r="L897" s="138"/>
      <c r="M897" s="138"/>
      <c r="N897" s="138"/>
      <c r="O897" s="138"/>
      <c r="P897" s="138"/>
      <c r="Q897" s="138"/>
      <c r="R897" s="138"/>
      <c r="S897" s="138"/>
      <c r="T897" s="138"/>
      <c r="U897" s="138"/>
      <c r="V897" s="138"/>
      <c r="W897" s="138"/>
      <c r="X897" s="138"/>
      <c r="Y897" s="138"/>
      <c r="Z897" s="138"/>
    </row>
    <row r="898" spans="1:26" ht="12.75" customHeight="1" x14ac:dyDescent="0.2">
      <c r="A898" s="138"/>
      <c r="B898" s="138"/>
      <c r="C898" s="138"/>
      <c r="D898" s="138"/>
      <c r="E898" s="138"/>
      <c r="F898" s="138"/>
      <c r="G898" s="138"/>
      <c r="H898" s="138"/>
      <c r="I898" s="138"/>
      <c r="J898" s="138"/>
      <c r="K898" s="138"/>
      <c r="L898" s="138"/>
      <c r="M898" s="138"/>
      <c r="N898" s="138"/>
      <c r="O898" s="138"/>
      <c r="P898" s="138"/>
      <c r="Q898" s="138"/>
      <c r="R898" s="138"/>
      <c r="S898" s="138"/>
      <c r="T898" s="138"/>
      <c r="U898" s="138"/>
      <c r="V898" s="138"/>
      <c r="W898" s="138"/>
      <c r="X898" s="138"/>
      <c r="Y898" s="138"/>
      <c r="Z898" s="138"/>
    </row>
    <row r="899" spans="1:26" ht="12.75" customHeight="1" x14ac:dyDescent="0.2">
      <c r="A899" s="138"/>
      <c r="B899" s="138"/>
      <c r="C899" s="138"/>
      <c r="D899" s="138"/>
      <c r="E899" s="138"/>
      <c r="F899" s="138"/>
      <c r="G899" s="138"/>
      <c r="H899" s="138"/>
      <c r="I899" s="138"/>
      <c r="J899" s="138"/>
      <c r="K899" s="138"/>
      <c r="L899" s="138"/>
      <c r="M899" s="138"/>
      <c r="N899" s="138"/>
      <c r="O899" s="138"/>
      <c r="P899" s="138"/>
      <c r="Q899" s="138"/>
      <c r="R899" s="138"/>
      <c r="S899" s="138"/>
      <c r="T899" s="138"/>
      <c r="U899" s="138"/>
      <c r="V899" s="138"/>
      <c r="W899" s="138"/>
      <c r="X899" s="138"/>
      <c r="Y899" s="138"/>
      <c r="Z899" s="138"/>
    </row>
    <row r="900" spans="1:26" ht="12.75" customHeight="1" x14ac:dyDescent="0.2">
      <c r="A900" s="138"/>
      <c r="B900" s="138"/>
      <c r="C900" s="138"/>
      <c r="D900" s="138"/>
      <c r="E900" s="138"/>
      <c r="F900" s="138"/>
      <c r="G900" s="138"/>
      <c r="H900" s="138"/>
      <c r="I900" s="138"/>
      <c r="J900" s="138"/>
      <c r="K900" s="138"/>
      <c r="L900" s="138"/>
      <c r="M900" s="138"/>
      <c r="N900" s="138"/>
      <c r="O900" s="138"/>
      <c r="P900" s="138"/>
      <c r="Q900" s="138"/>
      <c r="R900" s="138"/>
      <c r="S900" s="138"/>
      <c r="T900" s="138"/>
      <c r="U900" s="138"/>
      <c r="V900" s="138"/>
      <c r="W900" s="138"/>
      <c r="X900" s="138"/>
      <c r="Y900" s="138"/>
      <c r="Z900" s="138"/>
    </row>
    <row r="901" spans="1:26" ht="12.75" customHeight="1" x14ac:dyDescent="0.2">
      <c r="A901" s="138"/>
      <c r="B901" s="138"/>
      <c r="C901" s="138"/>
      <c r="D901" s="138"/>
      <c r="E901" s="138"/>
      <c r="F901" s="138"/>
      <c r="G901" s="138"/>
      <c r="H901" s="138"/>
      <c r="I901" s="138"/>
      <c r="J901" s="138"/>
      <c r="K901" s="138"/>
      <c r="L901" s="138"/>
      <c r="M901" s="138"/>
      <c r="N901" s="138"/>
      <c r="O901" s="138"/>
      <c r="P901" s="138"/>
      <c r="Q901" s="138"/>
      <c r="R901" s="138"/>
      <c r="S901" s="138"/>
      <c r="T901" s="138"/>
      <c r="U901" s="138"/>
      <c r="V901" s="138"/>
      <c r="W901" s="138"/>
      <c r="X901" s="138"/>
      <c r="Y901" s="138"/>
      <c r="Z901" s="138"/>
    </row>
    <row r="902" spans="1:26" ht="12.75" customHeight="1" x14ac:dyDescent="0.2">
      <c r="A902" s="138"/>
      <c r="B902" s="138"/>
      <c r="C902" s="138"/>
      <c r="D902" s="138"/>
      <c r="E902" s="138"/>
      <c r="F902" s="138"/>
      <c r="G902" s="138"/>
      <c r="H902" s="138"/>
      <c r="I902" s="138"/>
      <c r="J902" s="138"/>
      <c r="K902" s="138"/>
      <c r="L902" s="138"/>
      <c r="M902" s="138"/>
      <c r="N902" s="138"/>
      <c r="O902" s="138"/>
      <c r="P902" s="138"/>
      <c r="Q902" s="138"/>
      <c r="R902" s="138"/>
      <c r="S902" s="138"/>
      <c r="T902" s="138"/>
      <c r="U902" s="138"/>
      <c r="V902" s="138"/>
      <c r="W902" s="138"/>
      <c r="X902" s="138"/>
      <c r="Y902" s="138"/>
      <c r="Z902" s="138"/>
    </row>
    <row r="903" spans="1:26" ht="12.75" customHeight="1" x14ac:dyDescent="0.2">
      <c r="A903" s="138"/>
      <c r="B903" s="138"/>
      <c r="C903" s="138"/>
      <c r="D903" s="138"/>
      <c r="E903" s="138"/>
      <c r="F903" s="138"/>
      <c r="G903" s="138"/>
      <c r="H903" s="138"/>
      <c r="I903" s="138"/>
      <c r="J903" s="138"/>
      <c r="K903" s="138"/>
      <c r="L903" s="138"/>
      <c r="M903" s="138"/>
      <c r="N903" s="138"/>
      <c r="O903" s="138"/>
      <c r="P903" s="138"/>
      <c r="Q903" s="138"/>
      <c r="R903" s="138"/>
      <c r="S903" s="138"/>
      <c r="T903" s="138"/>
      <c r="U903" s="138"/>
      <c r="V903" s="138"/>
      <c r="W903" s="138"/>
      <c r="X903" s="138"/>
      <c r="Y903" s="138"/>
      <c r="Z903" s="138"/>
    </row>
    <row r="904" spans="1:26" ht="12.75" customHeight="1" x14ac:dyDescent="0.2">
      <c r="A904" s="138"/>
      <c r="B904" s="138"/>
      <c r="C904" s="138"/>
      <c r="D904" s="138"/>
      <c r="E904" s="138"/>
      <c r="F904" s="138"/>
      <c r="G904" s="138"/>
      <c r="H904" s="138"/>
      <c r="I904" s="138"/>
      <c r="J904" s="138"/>
      <c r="K904" s="138"/>
      <c r="L904" s="138"/>
      <c r="M904" s="138"/>
      <c r="N904" s="138"/>
      <c r="O904" s="138"/>
      <c r="P904" s="138"/>
      <c r="Q904" s="138"/>
      <c r="R904" s="138"/>
      <c r="S904" s="138"/>
      <c r="T904" s="138"/>
      <c r="U904" s="138"/>
      <c r="V904" s="138"/>
      <c r="W904" s="138"/>
      <c r="X904" s="138"/>
      <c r="Y904" s="138"/>
      <c r="Z904" s="138"/>
    </row>
    <row r="905" spans="1:26" ht="12.75" customHeight="1" x14ac:dyDescent="0.2">
      <c r="A905" s="138"/>
      <c r="B905" s="138"/>
      <c r="C905" s="138"/>
      <c r="D905" s="138"/>
      <c r="E905" s="138"/>
      <c r="F905" s="138"/>
      <c r="G905" s="138"/>
      <c r="H905" s="138"/>
      <c r="I905" s="138"/>
      <c r="J905" s="138"/>
      <c r="K905" s="138"/>
      <c r="L905" s="138"/>
      <c r="M905" s="138"/>
      <c r="N905" s="138"/>
      <c r="O905" s="138"/>
      <c r="P905" s="138"/>
      <c r="Q905" s="138"/>
      <c r="R905" s="138"/>
      <c r="S905" s="138"/>
      <c r="T905" s="138"/>
      <c r="U905" s="138"/>
      <c r="V905" s="138"/>
      <c r="W905" s="138"/>
      <c r="X905" s="138"/>
      <c r="Y905" s="138"/>
      <c r="Z905" s="138"/>
    </row>
    <row r="906" spans="1:26" ht="12.75" customHeight="1" x14ac:dyDescent="0.2">
      <c r="A906" s="138"/>
      <c r="B906" s="138"/>
      <c r="C906" s="138"/>
      <c r="D906" s="138"/>
      <c r="E906" s="138"/>
      <c r="F906" s="138"/>
      <c r="G906" s="138"/>
      <c r="H906" s="138"/>
      <c r="I906" s="138"/>
      <c r="J906" s="138"/>
      <c r="K906" s="138"/>
      <c r="L906" s="138"/>
      <c r="M906" s="138"/>
      <c r="N906" s="138"/>
      <c r="O906" s="138"/>
      <c r="P906" s="138"/>
      <c r="Q906" s="138"/>
      <c r="R906" s="138"/>
      <c r="S906" s="138"/>
      <c r="T906" s="138"/>
      <c r="U906" s="138"/>
      <c r="V906" s="138"/>
      <c r="W906" s="138"/>
      <c r="X906" s="138"/>
      <c r="Y906" s="138"/>
      <c r="Z906" s="138"/>
    </row>
    <row r="907" spans="1:26" ht="12.75" customHeight="1" x14ac:dyDescent="0.2">
      <c r="A907" s="138"/>
      <c r="B907" s="138"/>
      <c r="C907" s="138"/>
      <c r="D907" s="138"/>
      <c r="E907" s="138"/>
      <c r="F907" s="138"/>
      <c r="G907" s="138"/>
      <c r="H907" s="138"/>
      <c r="I907" s="138"/>
      <c r="J907" s="138"/>
      <c r="K907" s="138"/>
      <c r="L907" s="138"/>
      <c r="M907" s="138"/>
      <c r="N907" s="138"/>
      <c r="O907" s="138"/>
      <c r="P907" s="138"/>
      <c r="Q907" s="138"/>
      <c r="R907" s="138"/>
      <c r="S907" s="138"/>
      <c r="T907" s="138"/>
      <c r="U907" s="138"/>
      <c r="V907" s="138"/>
      <c r="W907" s="138"/>
      <c r="X907" s="138"/>
      <c r="Y907" s="138"/>
      <c r="Z907" s="138"/>
    </row>
    <row r="908" spans="1:26" ht="12.75" customHeight="1" x14ac:dyDescent="0.2">
      <c r="A908" s="138"/>
      <c r="B908" s="138"/>
      <c r="C908" s="138"/>
      <c r="D908" s="138"/>
      <c r="E908" s="138"/>
      <c r="F908" s="138"/>
      <c r="G908" s="138"/>
      <c r="H908" s="138"/>
      <c r="I908" s="138"/>
      <c r="J908" s="138"/>
      <c r="K908" s="138"/>
      <c r="L908" s="138"/>
      <c r="M908" s="138"/>
      <c r="N908" s="138"/>
      <c r="O908" s="138"/>
      <c r="P908" s="138"/>
      <c r="Q908" s="138"/>
      <c r="R908" s="138"/>
      <c r="S908" s="138"/>
      <c r="T908" s="138"/>
      <c r="U908" s="138"/>
      <c r="V908" s="138"/>
      <c r="W908" s="138"/>
      <c r="X908" s="138"/>
      <c r="Y908" s="138"/>
      <c r="Z908" s="138"/>
    </row>
    <row r="909" spans="1:26" ht="12.75" customHeight="1" x14ac:dyDescent="0.2">
      <c r="A909" s="138"/>
      <c r="B909" s="138"/>
      <c r="C909" s="138"/>
      <c r="D909" s="138"/>
      <c r="E909" s="138"/>
      <c r="F909" s="138"/>
      <c r="G909" s="138"/>
      <c r="H909" s="138"/>
      <c r="I909" s="138"/>
      <c r="J909" s="138"/>
      <c r="K909" s="138"/>
      <c r="L909" s="138"/>
      <c r="M909" s="138"/>
      <c r="N909" s="138"/>
      <c r="O909" s="138"/>
      <c r="P909" s="138"/>
      <c r="Q909" s="138"/>
      <c r="R909" s="138"/>
      <c r="S909" s="138"/>
      <c r="T909" s="138"/>
      <c r="U909" s="138"/>
      <c r="V909" s="138"/>
      <c r="W909" s="138"/>
      <c r="X909" s="138"/>
      <c r="Y909" s="138"/>
      <c r="Z909" s="138"/>
    </row>
    <row r="910" spans="1:26" ht="12.75" customHeight="1" x14ac:dyDescent="0.2">
      <c r="A910" s="138"/>
      <c r="B910" s="138"/>
      <c r="C910" s="138"/>
      <c r="D910" s="138"/>
      <c r="E910" s="138"/>
      <c r="F910" s="138"/>
      <c r="G910" s="138"/>
      <c r="H910" s="138"/>
      <c r="I910" s="138"/>
      <c r="J910" s="138"/>
      <c r="K910" s="138"/>
      <c r="L910" s="138"/>
      <c r="M910" s="138"/>
      <c r="N910" s="138"/>
      <c r="O910" s="138"/>
      <c r="P910" s="138"/>
      <c r="Q910" s="138"/>
      <c r="R910" s="138"/>
      <c r="S910" s="138"/>
      <c r="T910" s="138"/>
      <c r="U910" s="138"/>
      <c r="V910" s="138"/>
      <c r="W910" s="138"/>
      <c r="X910" s="138"/>
      <c r="Y910" s="138"/>
      <c r="Z910" s="138"/>
    </row>
    <row r="911" spans="1:26" ht="12.75" customHeight="1" x14ac:dyDescent="0.2">
      <c r="A911" s="138"/>
      <c r="B911" s="138"/>
      <c r="C911" s="138"/>
      <c r="D911" s="138"/>
      <c r="E911" s="138"/>
      <c r="F911" s="138"/>
      <c r="G911" s="138"/>
      <c r="H911" s="138"/>
      <c r="I911" s="138"/>
      <c r="J911" s="138"/>
      <c r="K911" s="138"/>
      <c r="L911" s="138"/>
      <c r="M911" s="138"/>
      <c r="N911" s="138"/>
      <c r="O911" s="138"/>
      <c r="P911" s="138"/>
      <c r="Q911" s="138"/>
      <c r="R911" s="138"/>
      <c r="S911" s="138"/>
      <c r="T911" s="138"/>
      <c r="U911" s="138"/>
      <c r="V911" s="138"/>
      <c r="W911" s="138"/>
      <c r="X911" s="138"/>
      <c r="Y911" s="138"/>
      <c r="Z911" s="138"/>
    </row>
    <row r="912" spans="1:26" ht="12.75" customHeight="1" x14ac:dyDescent="0.2">
      <c r="A912" s="138"/>
      <c r="B912" s="138"/>
      <c r="C912" s="138"/>
      <c r="D912" s="138"/>
      <c r="E912" s="138"/>
      <c r="F912" s="138"/>
      <c r="G912" s="138"/>
      <c r="H912" s="138"/>
      <c r="I912" s="138"/>
      <c r="J912" s="138"/>
      <c r="K912" s="138"/>
      <c r="L912" s="138"/>
      <c r="M912" s="138"/>
      <c r="N912" s="138"/>
      <c r="O912" s="138"/>
      <c r="P912" s="138"/>
      <c r="Q912" s="138"/>
      <c r="R912" s="138"/>
      <c r="S912" s="138"/>
      <c r="T912" s="138"/>
      <c r="U912" s="138"/>
      <c r="V912" s="138"/>
      <c r="W912" s="138"/>
      <c r="X912" s="138"/>
      <c r="Y912" s="138"/>
      <c r="Z912" s="138"/>
    </row>
    <row r="913" spans="1:26" ht="12.75" customHeight="1" x14ac:dyDescent="0.2">
      <c r="A913" s="138"/>
      <c r="B913" s="138"/>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c r="Z913" s="138"/>
    </row>
    <row r="914" spans="1:26" ht="12.75" customHeight="1" x14ac:dyDescent="0.2">
      <c r="A914" s="138"/>
      <c r="B914" s="138"/>
      <c r="C914" s="138"/>
      <c r="D914" s="138"/>
      <c r="E914" s="138"/>
      <c r="F914" s="138"/>
      <c r="G914" s="138"/>
      <c r="H914" s="138"/>
      <c r="I914" s="138"/>
      <c r="J914" s="138"/>
      <c r="K914" s="138"/>
      <c r="L914" s="138"/>
      <c r="M914" s="138"/>
      <c r="N914" s="138"/>
      <c r="O914" s="138"/>
      <c r="P914" s="138"/>
      <c r="Q914" s="138"/>
      <c r="R914" s="138"/>
      <c r="S914" s="138"/>
      <c r="T914" s="138"/>
      <c r="U914" s="138"/>
      <c r="V914" s="138"/>
      <c r="W914" s="138"/>
      <c r="X914" s="138"/>
      <c r="Y914" s="138"/>
      <c r="Z914" s="138"/>
    </row>
    <row r="915" spans="1:26" ht="12.75" customHeight="1" x14ac:dyDescent="0.2">
      <c r="A915" s="138"/>
      <c r="B915" s="138"/>
      <c r="C915" s="138"/>
      <c r="D915" s="138"/>
      <c r="E915" s="138"/>
      <c r="F915" s="138"/>
      <c r="G915" s="138"/>
      <c r="H915" s="138"/>
      <c r="I915" s="138"/>
      <c r="J915" s="138"/>
      <c r="K915" s="138"/>
      <c r="L915" s="138"/>
      <c r="M915" s="138"/>
      <c r="N915" s="138"/>
      <c r="O915" s="138"/>
      <c r="P915" s="138"/>
      <c r="Q915" s="138"/>
      <c r="R915" s="138"/>
      <c r="S915" s="138"/>
      <c r="T915" s="138"/>
      <c r="U915" s="138"/>
      <c r="V915" s="138"/>
      <c r="W915" s="138"/>
      <c r="X915" s="138"/>
      <c r="Y915" s="138"/>
      <c r="Z915" s="138"/>
    </row>
    <row r="916" spans="1:26" ht="12.75" customHeight="1" x14ac:dyDescent="0.2">
      <c r="A916" s="138"/>
      <c r="B916" s="138"/>
      <c r="C916" s="138"/>
      <c r="D916" s="138"/>
      <c r="E916" s="138"/>
      <c r="F916" s="138"/>
      <c r="G916" s="138"/>
      <c r="H916" s="138"/>
      <c r="I916" s="138"/>
      <c r="J916" s="138"/>
      <c r="K916" s="138"/>
      <c r="L916" s="138"/>
      <c r="M916" s="138"/>
      <c r="N916" s="138"/>
      <c r="O916" s="138"/>
      <c r="P916" s="138"/>
      <c r="Q916" s="138"/>
      <c r="R916" s="138"/>
      <c r="S916" s="138"/>
      <c r="T916" s="138"/>
      <c r="U916" s="138"/>
      <c r="V916" s="138"/>
      <c r="W916" s="138"/>
      <c r="X916" s="138"/>
      <c r="Y916" s="138"/>
      <c r="Z916" s="138"/>
    </row>
    <row r="917" spans="1:26" ht="12.75" customHeight="1" x14ac:dyDescent="0.2">
      <c r="A917" s="138"/>
      <c r="B917" s="138"/>
      <c r="C917" s="138"/>
      <c r="D917" s="138"/>
      <c r="E917" s="138"/>
      <c r="F917" s="138"/>
      <c r="G917" s="138"/>
      <c r="H917" s="138"/>
      <c r="I917" s="138"/>
      <c r="J917" s="138"/>
      <c r="K917" s="138"/>
      <c r="L917" s="138"/>
      <c r="M917" s="138"/>
      <c r="N917" s="138"/>
      <c r="O917" s="138"/>
      <c r="P917" s="138"/>
      <c r="Q917" s="138"/>
      <c r="R917" s="138"/>
      <c r="S917" s="138"/>
      <c r="T917" s="138"/>
      <c r="U917" s="138"/>
      <c r="V917" s="138"/>
      <c r="W917" s="138"/>
      <c r="X917" s="138"/>
      <c r="Y917" s="138"/>
      <c r="Z917" s="138"/>
    </row>
    <row r="918" spans="1:26" ht="12.75" customHeight="1" x14ac:dyDescent="0.2">
      <c r="A918" s="138"/>
      <c r="B918" s="138"/>
      <c r="C918" s="138"/>
      <c r="D918" s="138"/>
      <c r="E918" s="138"/>
      <c r="F918" s="138"/>
      <c r="G918" s="138"/>
      <c r="H918" s="138"/>
      <c r="I918" s="138"/>
      <c r="J918" s="138"/>
      <c r="K918" s="138"/>
      <c r="L918" s="138"/>
      <c r="M918" s="138"/>
      <c r="N918" s="138"/>
      <c r="O918" s="138"/>
      <c r="P918" s="138"/>
      <c r="Q918" s="138"/>
      <c r="R918" s="138"/>
      <c r="S918" s="138"/>
      <c r="T918" s="138"/>
      <c r="U918" s="138"/>
      <c r="V918" s="138"/>
      <c r="W918" s="138"/>
      <c r="X918" s="138"/>
      <c r="Y918" s="138"/>
      <c r="Z918" s="138"/>
    </row>
    <row r="919" spans="1:26" ht="12.75" customHeight="1" x14ac:dyDescent="0.2">
      <c r="A919" s="138"/>
      <c r="B919" s="138"/>
      <c r="C919" s="138"/>
      <c r="D919" s="138"/>
      <c r="E919" s="138"/>
      <c r="F919" s="138"/>
      <c r="G919" s="138"/>
      <c r="H919" s="138"/>
      <c r="I919" s="138"/>
      <c r="J919" s="138"/>
      <c r="K919" s="138"/>
      <c r="L919" s="138"/>
      <c r="M919" s="138"/>
      <c r="N919" s="138"/>
      <c r="O919" s="138"/>
      <c r="P919" s="138"/>
      <c r="Q919" s="138"/>
      <c r="R919" s="138"/>
      <c r="S919" s="138"/>
      <c r="T919" s="138"/>
      <c r="U919" s="138"/>
      <c r="V919" s="138"/>
      <c r="W919" s="138"/>
      <c r="X919" s="138"/>
      <c r="Y919" s="138"/>
      <c r="Z919" s="138"/>
    </row>
    <row r="920" spans="1:26" ht="12.75" customHeight="1" x14ac:dyDescent="0.2">
      <c r="A920" s="138"/>
      <c r="B920" s="138"/>
      <c r="C920" s="138"/>
      <c r="D920" s="138"/>
      <c r="E920" s="138"/>
      <c r="F920" s="138"/>
      <c r="G920" s="138"/>
      <c r="H920" s="138"/>
      <c r="I920" s="138"/>
      <c r="J920" s="138"/>
      <c r="K920" s="138"/>
      <c r="L920" s="138"/>
      <c r="M920" s="138"/>
      <c r="N920" s="138"/>
      <c r="O920" s="138"/>
      <c r="P920" s="138"/>
      <c r="Q920" s="138"/>
      <c r="R920" s="138"/>
      <c r="S920" s="138"/>
      <c r="T920" s="138"/>
      <c r="U920" s="138"/>
      <c r="V920" s="138"/>
      <c r="W920" s="138"/>
      <c r="X920" s="138"/>
      <c r="Y920" s="138"/>
      <c r="Z920" s="138"/>
    </row>
    <row r="921" spans="1:26" ht="12.75" customHeight="1" x14ac:dyDescent="0.2">
      <c r="A921" s="138"/>
      <c r="B921" s="138"/>
      <c r="C921" s="138"/>
      <c r="D921" s="138"/>
      <c r="E921" s="138"/>
      <c r="F921" s="138"/>
      <c r="G921" s="138"/>
      <c r="H921" s="138"/>
      <c r="I921" s="138"/>
      <c r="J921" s="138"/>
      <c r="K921" s="138"/>
      <c r="L921" s="138"/>
      <c r="M921" s="138"/>
      <c r="N921" s="138"/>
      <c r="O921" s="138"/>
      <c r="P921" s="138"/>
      <c r="Q921" s="138"/>
      <c r="R921" s="138"/>
      <c r="S921" s="138"/>
      <c r="T921" s="138"/>
      <c r="U921" s="138"/>
      <c r="V921" s="138"/>
      <c r="W921" s="138"/>
      <c r="X921" s="138"/>
      <c r="Y921" s="138"/>
      <c r="Z921" s="138"/>
    </row>
    <row r="922" spans="1:26" ht="12.75" customHeight="1" x14ac:dyDescent="0.2">
      <c r="A922" s="138"/>
      <c r="B922" s="138"/>
      <c r="C922" s="138"/>
      <c r="D922" s="138"/>
      <c r="E922" s="138"/>
      <c r="F922" s="138"/>
      <c r="G922" s="138"/>
      <c r="H922" s="138"/>
      <c r="I922" s="138"/>
      <c r="J922" s="138"/>
      <c r="K922" s="138"/>
      <c r="L922" s="138"/>
      <c r="M922" s="138"/>
      <c r="N922" s="138"/>
      <c r="O922" s="138"/>
      <c r="P922" s="138"/>
      <c r="Q922" s="138"/>
      <c r="R922" s="138"/>
      <c r="S922" s="138"/>
      <c r="T922" s="138"/>
      <c r="U922" s="138"/>
      <c r="V922" s="138"/>
      <c r="W922" s="138"/>
      <c r="X922" s="138"/>
      <c r="Y922" s="138"/>
      <c r="Z922" s="138"/>
    </row>
    <row r="923" spans="1:26" ht="12.75" customHeight="1" x14ac:dyDescent="0.2">
      <c r="A923" s="138"/>
      <c r="B923" s="138"/>
      <c r="C923" s="138"/>
      <c r="D923" s="138"/>
      <c r="E923" s="138"/>
      <c r="F923" s="138"/>
      <c r="G923" s="138"/>
      <c r="H923" s="138"/>
      <c r="I923" s="138"/>
      <c r="J923" s="138"/>
      <c r="K923" s="138"/>
      <c r="L923" s="138"/>
      <c r="M923" s="138"/>
      <c r="N923" s="138"/>
      <c r="O923" s="138"/>
      <c r="P923" s="138"/>
      <c r="Q923" s="138"/>
      <c r="R923" s="138"/>
      <c r="S923" s="138"/>
      <c r="T923" s="138"/>
      <c r="U923" s="138"/>
      <c r="V923" s="138"/>
      <c r="W923" s="138"/>
      <c r="X923" s="138"/>
      <c r="Y923" s="138"/>
      <c r="Z923" s="138"/>
    </row>
    <row r="924" spans="1:26" ht="12.75" customHeight="1" x14ac:dyDescent="0.2">
      <c r="A924" s="138"/>
      <c r="B924" s="138"/>
      <c r="C924" s="138"/>
      <c r="D924" s="138"/>
      <c r="E924" s="138"/>
      <c r="F924" s="138"/>
      <c r="G924" s="138"/>
      <c r="H924" s="138"/>
      <c r="I924" s="138"/>
      <c r="J924" s="138"/>
      <c r="K924" s="138"/>
      <c r="L924" s="138"/>
      <c r="M924" s="138"/>
      <c r="N924" s="138"/>
      <c r="O924" s="138"/>
      <c r="P924" s="138"/>
      <c r="Q924" s="138"/>
      <c r="R924" s="138"/>
      <c r="S924" s="138"/>
      <c r="T924" s="138"/>
      <c r="U924" s="138"/>
      <c r="V924" s="138"/>
      <c r="W924" s="138"/>
      <c r="X924" s="138"/>
      <c r="Y924" s="138"/>
      <c r="Z924" s="138"/>
    </row>
    <row r="925" spans="1:26" ht="12.75" customHeight="1" x14ac:dyDescent="0.2">
      <c r="A925" s="138"/>
      <c r="B925" s="138"/>
      <c r="C925" s="138"/>
      <c r="D925" s="138"/>
      <c r="E925" s="138"/>
      <c r="F925" s="138"/>
      <c r="G925" s="138"/>
      <c r="H925" s="138"/>
      <c r="I925" s="138"/>
      <c r="J925" s="138"/>
      <c r="K925" s="138"/>
      <c r="L925" s="138"/>
      <c r="M925" s="138"/>
      <c r="N925" s="138"/>
      <c r="O925" s="138"/>
      <c r="P925" s="138"/>
      <c r="Q925" s="138"/>
      <c r="R925" s="138"/>
      <c r="S925" s="138"/>
      <c r="T925" s="138"/>
      <c r="U925" s="138"/>
      <c r="V925" s="138"/>
      <c r="W925" s="138"/>
      <c r="X925" s="138"/>
      <c r="Y925" s="138"/>
      <c r="Z925" s="138"/>
    </row>
    <row r="926" spans="1:26" ht="12.75" customHeight="1" x14ac:dyDescent="0.2">
      <c r="A926" s="138"/>
      <c r="B926" s="138"/>
      <c r="C926" s="138"/>
      <c r="D926" s="138"/>
      <c r="E926" s="138"/>
      <c r="F926" s="138"/>
      <c r="G926" s="138"/>
      <c r="H926" s="138"/>
      <c r="I926" s="138"/>
      <c r="J926" s="138"/>
      <c r="K926" s="138"/>
      <c r="L926" s="138"/>
      <c r="M926" s="138"/>
      <c r="N926" s="138"/>
      <c r="O926" s="138"/>
      <c r="P926" s="138"/>
      <c r="Q926" s="138"/>
      <c r="R926" s="138"/>
      <c r="S926" s="138"/>
      <c r="T926" s="138"/>
      <c r="U926" s="138"/>
      <c r="V926" s="138"/>
      <c r="W926" s="138"/>
      <c r="X926" s="138"/>
      <c r="Y926" s="138"/>
      <c r="Z926" s="138"/>
    </row>
    <row r="927" spans="1:26" ht="12.75" customHeight="1" x14ac:dyDescent="0.2">
      <c r="A927" s="138"/>
      <c r="B927" s="138"/>
      <c r="C927" s="138"/>
      <c r="D927" s="138"/>
      <c r="E927" s="138"/>
      <c r="F927" s="138"/>
      <c r="G927" s="138"/>
      <c r="H927" s="138"/>
      <c r="I927" s="138"/>
      <c r="J927" s="138"/>
      <c r="K927" s="138"/>
      <c r="L927" s="138"/>
      <c r="M927" s="138"/>
      <c r="N927" s="138"/>
      <c r="O927" s="138"/>
      <c r="P927" s="138"/>
      <c r="Q927" s="138"/>
      <c r="R927" s="138"/>
      <c r="S927" s="138"/>
      <c r="T927" s="138"/>
      <c r="U927" s="138"/>
      <c r="V927" s="138"/>
      <c r="W927" s="138"/>
      <c r="X927" s="138"/>
      <c r="Y927" s="138"/>
      <c r="Z927" s="138"/>
    </row>
    <row r="928" spans="1:26" ht="12.75" customHeight="1" x14ac:dyDescent="0.2">
      <c r="A928" s="138"/>
      <c r="B928" s="138"/>
      <c r="C928" s="138"/>
      <c r="D928" s="138"/>
      <c r="E928" s="138"/>
      <c r="F928" s="138"/>
      <c r="G928" s="138"/>
      <c r="H928" s="138"/>
      <c r="I928" s="138"/>
      <c r="J928" s="138"/>
      <c r="K928" s="138"/>
      <c r="L928" s="138"/>
      <c r="M928" s="138"/>
      <c r="N928" s="138"/>
      <c r="O928" s="138"/>
      <c r="P928" s="138"/>
      <c r="Q928" s="138"/>
      <c r="R928" s="138"/>
      <c r="S928" s="138"/>
      <c r="T928" s="138"/>
      <c r="U928" s="138"/>
      <c r="V928" s="138"/>
      <c r="W928" s="138"/>
      <c r="X928" s="138"/>
      <c r="Y928" s="138"/>
      <c r="Z928" s="138"/>
    </row>
    <row r="929" spans="1:26" ht="12.75" customHeight="1" x14ac:dyDescent="0.2">
      <c r="A929" s="138"/>
      <c r="B929" s="138"/>
      <c r="C929" s="138"/>
      <c r="D929" s="138"/>
      <c r="E929" s="138"/>
      <c r="F929" s="138"/>
      <c r="G929" s="138"/>
      <c r="H929" s="138"/>
      <c r="I929" s="138"/>
      <c r="J929" s="138"/>
      <c r="K929" s="138"/>
      <c r="L929" s="138"/>
      <c r="M929" s="138"/>
      <c r="N929" s="138"/>
      <c r="O929" s="138"/>
      <c r="P929" s="138"/>
      <c r="Q929" s="138"/>
      <c r="R929" s="138"/>
      <c r="S929" s="138"/>
      <c r="T929" s="138"/>
      <c r="U929" s="138"/>
      <c r="V929" s="138"/>
      <c r="W929" s="138"/>
      <c r="X929" s="138"/>
      <c r="Y929" s="138"/>
      <c r="Z929" s="138"/>
    </row>
    <row r="930" spans="1:26" ht="12.75" customHeight="1" x14ac:dyDescent="0.2">
      <c r="A930" s="138"/>
      <c r="B930" s="138"/>
      <c r="C930" s="138"/>
      <c r="D930" s="138"/>
      <c r="E930" s="138"/>
      <c r="F930" s="138"/>
      <c r="G930" s="138"/>
      <c r="H930" s="138"/>
      <c r="I930" s="138"/>
      <c r="J930" s="138"/>
      <c r="K930" s="138"/>
      <c r="L930" s="138"/>
      <c r="M930" s="138"/>
      <c r="N930" s="138"/>
      <c r="O930" s="138"/>
      <c r="P930" s="138"/>
      <c r="Q930" s="138"/>
      <c r="R930" s="138"/>
      <c r="S930" s="138"/>
      <c r="T930" s="138"/>
      <c r="U930" s="138"/>
      <c r="V930" s="138"/>
      <c r="W930" s="138"/>
      <c r="X930" s="138"/>
      <c r="Y930" s="138"/>
      <c r="Z930" s="138"/>
    </row>
    <row r="931" spans="1:26" ht="12.75" customHeight="1" x14ac:dyDescent="0.2">
      <c r="A931" s="138"/>
      <c r="B931" s="138"/>
      <c r="C931" s="138"/>
      <c r="D931" s="138"/>
      <c r="E931" s="138"/>
      <c r="F931" s="138"/>
      <c r="G931" s="138"/>
      <c r="H931" s="138"/>
      <c r="I931" s="138"/>
      <c r="J931" s="138"/>
      <c r="K931" s="138"/>
      <c r="L931" s="138"/>
      <c r="M931" s="138"/>
      <c r="N931" s="138"/>
      <c r="O931" s="138"/>
      <c r="P931" s="138"/>
      <c r="Q931" s="138"/>
      <c r="R931" s="138"/>
      <c r="S931" s="138"/>
      <c r="T931" s="138"/>
      <c r="U931" s="138"/>
      <c r="V931" s="138"/>
      <c r="W931" s="138"/>
      <c r="X931" s="138"/>
      <c r="Y931" s="138"/>
      <c r="Z931" s="138"/>
    </row>
    <row r="932" spans="1:26" ht="12.75" customHeight="1" x14ac:dyDescent="0.2">
      <c r="A932" s="138"/>
      <c r="B932" s="138"/>
      <c r="C932" s="138"/>
      <c r="D932" s="138"/>
      <c r="E932" s="138"/>
      <c r="F932" s="138"/>
      <c r="G932" s="138"/>
      <c r="H932" s="138"/>
      <c r="I932" s="138"/>
      <c r="J932" s="138"/>
      <c r="K932" s="138"/>
      <c r="L932" s="138"/>
      <c r="M932" s="138"/>
      <c r="N932" s="138"/>
      <c r="O932" s="138"/>
      <c r="P932" s="138"/>
      <c r="Q932" s="138"/>
      <c r="R932" s="138"/>
      <c r="S932" s="138"/>
      <c r="T932" s="138"/>
      <c r="U932" s="138"/>
      <c r="V932" s="138"/>
      <c r="W932" s="138"/>
      <c r="X932" s="138"/>
      <c r="Y932" s="138"/>
      <c r="Z932" s="138"/>
    </row>
    <row r="933" spans="1:26" ht="12.75" customHeight="1" x14ac:dyDescent="0.2">
      <c r="A933" s="138"/>
      <c r="B933" s="138"/>
      <c r="C933" s="138"/>
      <c r="D933" s="138"/>
      <c r="E933" s="138"/>
      <c r="F933" s="138"/>
      <c r="G933" s="138"/>
      <c r="H933" s="138"/>
      <c r="I933" s="138"/>
      <c r="J933" s="138"/>
      <c r="K933" s="138"/>
      <c r="L933" s="138"/>
      <c r="M933" s="138"/>
      <c r="N933" s="138"/>
      <c r="O933" s="138"/>
      <c r="P933" s="138"/>
      <c r="Q933" s="138"/>
      <c r="R933" s="138"/>
      <c r="S933" s="138"/>
      <c r="T933" s="138"/>
      <c r="U933" s="138"/>
      <c r="V933" s="138"/>
      <c r="W933" s="138"/>
      <c r="X933" s="138"/>
      <c r="Y933" s="138"/>
      <c r="Z933" s="138"/>
    </row>
    <row r="934" spans="1:26" ht="12.75" customHeight="1" x14ac:dyDescent="0.2">
      <c r="A934" s="138"/>
      <c r="B934" s="138"/>
      <c r="C934" s="138"/>
      <c r="D934" s="138"/>
      <c r="E934" s="138"/>
      <c r="F934" s="138"/>
      <c r="G934" s="138"/>
      <c r="H934" s="138"/>
      <c r="I934" s="138"/>
      <c r="J934" s="138"/>
      <c r="K934" s="138"/>
      <c r="L934" s="138"/>
      <c r="M934" s="138"/>
      <c r="N934" s="138"/>
      <c r="O934" s="138"/>
      <c r="P934" s="138"/>
      <c r="Q934" s="138"/>
      <c r="R934" s="138"/>
      <c r="S934" s="138"/>
      <c r="T934" s="138"/>
      <c r="U934" s="138"/>
      <c r="V934" s="138"/>
      <c r="W934" s="138"/>
      <c r="X934" s="138"/>
      <c r="Y934" s="138"/>
      <c r="Z934" s="138"/>
    </row>
    <row r="935" spans="1:26" ht="12.75" customHeight="1" x14ac:dyDescent="0.2">
      <c r="A935" s="138"/>
      <c r="B935" s="138"/>
      <c r="C935" s="138"/>
      <c r="D935" s="138"/>
      <c r="E935" s="138"/>
      <c r="F935" s="138"/>
      <c r="G935" s="138"/>
      <c r="H935" s="138"/>
      <c r="I935" s="138"/>
      <c r="J935" s="138"/>
      <c r="K935" s="138"/>
      <c r="L935" s="138"/>
      <c r="M935" s="138"/>
      <c r="N935" s="138"/>
      <c r="O935" s="138"/>
      <c r="P935" s="138"/>
      <c r="Q935" s="138"/>
      <c r="R935" s="138"/>
      <c r="S935" s="138"/>
      <c r="T935" s="138"/>
      <c r="U935" s="138"/>
      <c r="V935" s="138"/>
      <c r="W935" s="138"/>
      <c r="X935" s="138"/>
      <c r="Y935" s="138"/>
      <c r="Z935" s="138"/>
    </row>
    <row r="936" spans="1:26" ht="12.75" customHeight="1" x14ac:dyDescent="0.2">
      <c r="A936" s="138"/>
      <c r="B936" s="138"/>
      <c r="C936" s="138"/>
      <c r="D936" s="138"/>
      <c r="E936" s="138"/>
      <c r="F936" s="138"/>
      <c r="G936" s="138"/>
      <c r="H936" s="138"/>
      <c r="I936" s="138"/>
      <c r="J936" s="138"/>
      <c r="K936" s="138"/>
      <c r="L936" s="138"/>
      <c r="M936" s="138"/>
      <c r="N936" s="138"/>
      <c r="O936" s="138"/>
      <c r="P936" s="138"/>
      <c r="Q936" s="138"/>
      <c r="R936" s="138"/>
      <c r="S936" s="138"/>
      <c r="T936" s="138"/>
      <c r="U936" s="138"/>
      <c r="V936" s="138"/>
      <c r="W936" s="138"/>
      <c r="X936" s="138"/>
      <c r="Y936" s="138"/>
      <c r="Z936" s="138"/>
    </row>
    <row r="937" spans="1:26" ht="12.75" customHeight="1" x14ac:dyDescent="0.2">
      <c r="A937" s="138"/>
      <c r="B937" s="138"/>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c r="Z937" s="138"/>
    </row>
    <row r="938" spans="1:26" ht="12.75" customHeight="1" x14ac:dyDescent="0.2">
      <c r="A938" s="138"/>
      <c r="B938" s="138"/>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c r="Z938" s="138"/>
    </row>
    <row r="939" spans="1:26" ht="12.75" customHeight="1" x14ac:dyDescent="0.2">
      <c r="A939" s="138"/>
      <c r="B939" s="138"/>
      <c r="C939" s="138"/>
      <c r="D939" s="138"/>
      <c r="E939" s="138"/>
      <c r="F939" s="138"/>
      <c r="G939" s="138"/>
      <c r="H939" s="138"/>
      <c r="I939" s="138"/>
      <c r="J939" s="138"/>
      <c r="K939" s="138"/>
      <c r="L939" s="138"/>
      <c r="M939" s="138"/>
      <c r="N939" s="138"/>
      <c r="O939" s="138"/>
      <c r="P939" s="138"/>
      <c r="Q939" s="138"/>
      <c r="R939" s="138"/>
      <c r="S939" s="138"/>
      <c r="T939" s="138"/>
      <c r="U939" s="138"/>
      <c r="V939" s="138"/>
      <c r="W939" s="138"/>
      <c r="X939" s="138"/>
      <c r="Y939" s="138"/>
      <c r="Z939" s="138"/>
    </row>
    <row r="940" spans="1:26" ht="12.75" customHeight="1" x14ac:dyDescent="0.2">
      <c r="A940" s="138"/>
      <c r="B940" s="138"/>
      <c r="C940" s="138"/>
      <c r="D940" s="138"/>
      <c r="E940" s="138"/>
      <c r="F940" s="138"/>
      <c r="G940" s="138"/>
      <c r="H940" s="138"/>
      <c r="I940" s="138"/>
      <c r="J940" s="138"/>
      <c r="K940" s="138"/>
      <c r="L940" s="138"/>
      <c r="M940" s="138"/>
      <c r="N940" s="138"/>
      <c r="O940" s="138"/>
      <c r="P940" s="138"/>
      <c r="Q940" s="138"/>
      <c r="R940" s="138"/>
      <c r="S940" s="138"/>
      <c r="T940" s="138"/>
      <c r="U940" s="138"/>
      <c r="V940" s="138"/>
      <c r="W940" s="138"/>
      <c r="X940" s="138"/>
      <c r="Y940" s="138"/>
      <c r="Z940" s="138"/>
    </row>
    <row r="941" spans="1:26" ht="12.75" customHeight="1" x14ac:dyDescent="0.2">
      <c r="A941" s="138"/>
      <c r="B941" s="138"/>
      <c r="C941" s="138"/>
      <c r="D941" s="138"/>
      <c r="E941" s="138"/>
      <c r="F941" s="138"/>
      <c r="G941" s="138"/>
      <c r="H941" s="138"/>
      <c r="I941" s="138"/>
      <c r="J941" s="138"/>
      <c r="K941" s="138"/>
      <c r="L941" s="138"/>
      <c r="M941" s="138"/>
      <c r="N941" s="138"/>
      <c r="O941" s="138"/>
      <c r="P941" s="138"/>
      <c r="Q941" s="138"/>
      <c r="R941" s="138"/>
      <c r="S941" s="138"/>
      <c r="T941" s="138"/>
      <c r="U941" s="138"/>
      <c r="V941" s="138"/>
      <c r="W941" s="138"/>
      <c r="X941" s="138"/>
      <c r="Y941" s="138"/>
      <c r="Z941" s="138"/>
    </row>
    <row r="942" spans="1:26" ht="12.75" customHeight="1" x14ac:dyDescent="0.2">
      <c r="A942" s="138"/>
      <c r="B942" s="138"/>
      <c r="C942" s="138"/>
      <c r="D942" s="138"/>
      <c r="E942" s="138"/>
      <c r="F942" s="138"/>
      <c r="G942" s="138"/>
      <c r="H942" s="138"/>
      <c r="I942" s="138"/>
      <c r="J942" s="138"/>
      <c r="K942" s="138"/>
      <c r="L942" s="138"/>
      <c r="M942" s="138"/>
      <c r="N942" s="138"/>
      <c r="O942" s="138"/>
      <c r="P942" s="138"/>
      <c r="Q942" s="138"/>
      <c r="R942" s="138"/>
      <c r="S942" s="138"/>
      <c r="T942" s="138"/>
      <c r="U942" s="138"/>
      <c r="V942" s="138"/>
      <c r="W942" s="138"/>
      <c r="X942" s="138"/>
      <c r="Y942" s="138"/>
      <c r="Z942" s="138"/>
    </row>
    <row r="943" spans="1:26" ht="12.75" customHeight="1" x14ac:dyDescent="0.2">
      <c r="A943" s="138"/>
      <c r="B943" s="138"/>
      <c r="C943" s="138"/>
      <c r="D943" s="138"/>
      <c r="E943" s="138"/>
      <c r="F943" s="138"/>
      <c r="G943" s="138"/>
      <c r="H943" s="138"/>
      <c r="I943" s="138"/>
      <c r="J943" s="138"/>
      <c r="K943" s="138"/>
      <c r="L943" s="138"/>
      <c r="M943" s="138"/>
      <c r="N943" s="138"/>
      <c r="O943" s="138"/>
      <c r="P943" s="138"/>
      <c r="Q943" s="138"/>
      <c r="R943" s="138"/>
      <c r="S943" s="138"/>
      <c r="T943" s="138"/>
      <c r="U943" s="138"/>
      <c r="V943" s="138"/>
      <c r="W943" s="138"/>
      <c r="X943" s="138"/>
      <c r="Y943" s="138"/>
      <c r="Z943" s="138"/>
    </row>
    <row r="944" spans="1:26" ht="12.75" customHeight="1" x14ac:dyDescent="0.2">
      <c r="A944" s="138"/>
      <c r="B944" s="138"/>
      <c r="C944" s="138"/>
      <c r="D944" s="138"/>
      <c r="E944" s="138"/>
      <c r="F944" s="138"/>
      <c r="G944" s="138"/>
      <c r="H944" s="138"/>
      <c r="I944" s="138"/>
      <c r="J944" s="138"/>
      <c r="K944" s="138"/>
      <c r="L944" s="138"/>
      <c r="M944" s="138"/>
      <c r="N944" s="138"/>
      <c r="O944" s="138"/>
      <c r="P944" s="138"/>
      <c r="Q944" s="138"/>
      <c r="R944" s="138"/>
      <c r="S944" s="138"/>
      <c r="T944" s="138"/>
      <c r="U944" s="138"/>
      <c r="V944" s="138"/>
      <c r="W944" s="138"/>
      <c r="X944" s="138"/>
      <c r="Y944" s="138"/>
      <c r="Z944" s="138"/>
    </row>
    <row r="945" spans="1:26" ht="12.75" customHeight="1" x14ac:dyDescent="0.2">
      <c r="A945" s="138"/>
      <c r="B945" s="138"/>
      <c r="C945" s="138"/>
      <c r="D945" s="138"/>
      <c r="E945" s="138"/>
      <c r="F945" s="138"/>
      <c r="G945" s="138"/>
      <c r="H945" s="138"/>
      <c r="I945" s="138"/>
      <c r="J945" s="138"/>
      <c r="K945" s="138"/>
      <c r="L945" s="138"/>
      <c r="M945" s="138"/>
      <c r="N945" s="138"/>
      <c r="O945" s="138"/>
      <c r="P945" s="138"/>
      <c r="Q945" s="138"/>
      <c r="R945" s="138"/>
      <c r="S945" s="138"/>
      <c r="T945" s="138"/>
      <c r="U945" s="138"/>
      <c r="V945" s="138"/>
      <c r="W945" s="138"/>
      <c r="X945" s="138"/>
      <c r="Y945" s="138"/>
      <c r="Z945" s="138"/>
    </row>
    <row r="946" spans="1:26" ht="12.75" customHeight="1" x14ac:dyDescent="0.2">
      <c r="A946" s="138"/>
      <c r="B946" s="138"/>
      <c r="C946" s="138"/>
      <c r="D946" s="138"/>
      <c r="E946" s="138"/>
      <c r="F946" s="138"/>
      <c r="G946" s="138"/>
      <c r="H946" s="138"/>
      <c r="I946" s="138"/>
      <c r="J946" s="138"/>
      <c r="K946" s="138"/>
      <c r="L946" s="138"/>
      <c r="M946" s="138"/>
      <c r="N946" s="138"/>
      <c r="O946" s="138"/>
      <c r="P946" s="138"/>
      <c r="Q946" s="138"/>
      <c r="R946" s="138"/>
      <c r="S946" s="138"/>
      <c r="T946" s="138"/>
      <c r="U946" s="138"/>
      <c r="V946" s="138"/>
      <c r="W946" s="138"/>
      <c r="X946" s="138"/>
      <c r="Y946" s="138"/>
      <c r="Z946" s="138"/>
    </row>
    <row r="947" spans="1:26" ht="12.75" customHeight="1" x14ac:dyDescent="0.2">
      <c r="A947" s="138"/>
      <c r="B947" s="138"/>
      <c r="C947" s="138"/>
      <c r="D947" s="138"/>
      <c r="E947" s="138"/>
      <c r="F947" s="138"/>
      <c r="G947" s="138"/>
      <c r="H947" s="138"/>
      <c r="I947" s="138"/>
      <c r="J947" s="138"/>
      <c r="K947" s="138"/>
      <c r="L947" s="138"/>
      <c r="M947" s="138"/>
      <c r="N947" s="138"/>
      <c r="O947" s="138"/>
      <c r="P947" s="138"/>
      <c r="Q947" s="138"/>
      <c r="R947" s="138"/>
      <c r="S947" s="138"/>
      <c r="T947" s="138"/>
      <c r="U947" s="138"/>
      <c r="V947" s="138"/>
      <c r="W947" s="138"/>
      <c r="X947" s="138"/>
      <c r="Y947" s="138"/>
      <c r="Z947" s="138"/>
    </row>
    <row r="948" spans="1:26" ht="12.75" customHeight="1" x14ac:dyDescent="0.2">
      <c r="A948" s="138"/>
      <c r="B948" s="138"/>
      <c r="C948" s="138"/>
      <c r="D948" s="138"/>
      <c r="E948" s="138"/>
      <c r="F948" s="138"/>
      <c r="G948" s="138"/>
      <c r="H948" s="138"/>
      <c r="I948" s="138"/>
      <c r="J948" s="138"/>
      <c r="K948" s="138"/>
      <c r="L948" s="138"/>
      <c r="M948" s="138"/>
      <c r="N948" s="138"/>
      <c r="O948" s="138"/>
      <c r="P948" s="138"/>
      <c r="Q948" s="138"/>
      <c r="R948" s="138"/>
      <c r="S948" s="138"/>
      <c r="T948" s="138"/>
      <c r="U948" s="138"/>
      <c r="V948" s="138"/>
      <c r="W948" s="138"/>
      <c r="X948" s="138"/>
      <c r="Y948" s="138"/>
      <c r="Z948" s="138"/>
    </row>
    <row r="949" spans="1:26" ht="12.75" customHeight="1" x14ac:dyDescent="0.2">
      <c r="A949" s="138"/>
      <c r="B949" s="138"/>
      <c r="C949" s="138"/>
      <c r="D949" s="138"/>
      <c r="E949" s="138"/>
      <c r="F949" s="138"/>
      <c r="G949" s="138"/>
      <c r="H949" s="138"/>
      <c r="I949" s="138"/>
      <c r="J949" s="138"/>
      <c r="K949" s="138"/>
      <c r="L949" s="138"/>
      <c r="M949" s="138"/>
      <c r="N949" s="138"/>
      <c r="O949" s="138"/>
      <c r="P949" s="138"/>
      <c r="Q949" s="138"/>
      <c r="R949" s="138"/>
      <c r="S949" s="138"/>
      <c r="T949" s="138"/>
      <c r="U949" s="138"/>
      <c r="V949" s="138"/>
      <c r="W949" s="138"/>
      <c r="X949" s="138"/>
      <c r="Y949" s="138"/>
      <c r="Z949" s="138"/>
    </row>
    <row r="950" spans="1:26" ht="12.75" customHeight="1" x14ac:dyDescent="0.2">
      <c r="A950" s="138"/>
      <c r="B950" s="138"/>
      <c r="C950" s="138"/>
      <c r="D950" s="138"/>
      <c r="E950" s="138"/>
      <c r="F950" s="138"/>
      <c r="G950" s="138"/>
      <c r="H950" s="138"/>
      <c r="I950" s="138"/>
      <c r="J950" s="138"/>
      <c r="K950" s="138"/>
      <c r="L950" s="138"/>
      <c r="M950" s="138"/>
      <c r="N950" s="138"/>
      <c r="O950" s="138"/>
      <c r="P950" s="138"/>
      <c r="Q950" s="138"/>
      <c r="R950" s="138"/>
      <c r="S950" s="138"/>
      <c r="T950" s="138"/>
      <c r="U950" s="138"/>
      <c r="V950" s="138"/>
      <c r="W950" s="138"/>
      <c r="X950" s="138"/>
      <c r="Y950" s="138"/>
      <c r="Z950" s="138"/>
    </row>
    <row r="951" spans="1:26" ht="12.75" customHeight="1" x14ac:dyDescent="0.2">
      <c r="A951" s="138"/>
      <c r="B951" s="138"/>
      <c r="C951" s="138"/>
      <c r="D951" s="138"/>
      <c r="E951" s="138"/>
      <c r="F951" s="138"/>
      <c r="G951" s="138"/>
      <c r="H951" s="138"/>
      <c r="I951" s="138"/>
      <c r="J951" s="138"/>
      <c r="K951" s="138"/>
      <c r="L951" s="138"/>
      <c r="M951" s="138"/>
      <c r="N951" s="138"/>
      <c r="O951" s="138"/>
      <c r="P951" s="138"/>
      <c r="Q951" s="138"/>
      <c r="R951" s="138"/>
      <c r="S951" s="138"/>
      <c r="T951" s="138"/>
      <c r="U951" s="138"/>
      <c r="V951" s="138"/>
      <c r="W951" s="138"/>
      <c r="X951" s="138"/>
      <c r="Y951" s="138"/>
      <c r="Z951" s="138"/>
    </row>
    <row r="952" spans="1:26" ht="12.75" customHeight="1" x14ac:dyDescent="0.2">
      <c r="A952" s="138"/>
      <c r="B952" s="138"/>
      <c r="C952" s="138"/>
      <c r="D952" s="138"/>
      <c r="E952" s="138"/>
      <c r="F952" s="138"/>
      <c r="G952" s="138"/>
      <c r="H952" s="138"/>
      <c r="I952" s="138"/>
      <c r="J952" s="138"/>
      <c r="K952" s="138"/>
      <c r="L952" s="138"/>
      <c r="M952" s="138"/>
      <c r="N952" s="138"/>
      <c r="O952" s="138"/>
      <c r="P952" s="138"/>
      <c r="Q952" s="138"/>
      <c r="R952" s="138"/>
      <c r="S952" s="138"/>
      <c r="T952" s="138"/>
      <c r="U952" s="138"/>
      <c r="V952" s="138"/>
      <c r="W952" s="138"/>
      <c r="X952" s="138"/>
      <c r="Y952" s="138"/>
      <c r="Z952" s="138"/>
    </row>
    <row r="953" spans="1:26" ht="12.75" customHeight="1" x14ac:dyDescent="0.2">
      <c r="A953" s="138"/>
      <c r="B953" s="138"/>
      <c r="C953" s="138"/>
      <c r="D953" s="138"/>
      <c r="E953" s="138"/>
      <c r="F953" s="138"/>
      <c r="G953" s="138"/>
      <c r="H953" s="138"/>
      <c r="I953" s="138"/>
      <c r="J953" s="138"/>
      <c r="K953" s="138"/>
      <c r="L953" s="138"/>
      <c r="M953" s="138"/>
      <c r="N953" s="138"/>
      <c r="O953" s="138"/>
      <c r="P953" s="138"/>
      <c r="Q953" s="138"/>
      <c r="R953" s="138"/>
      <c r="S953" s="138"/>
      <c r="T953" s="138"/>
      <c r="U953" s="138"/>
      <c r="V953" s="138"/>
      <c r="W953" s="138"/>
      <c r="X953" s="138"/>
      <c r="Y953" s="138"/>
      <c r="Z953" s="138"/>
    </row>
    <row r="954" spans="1:26" ht="12.75" customHeight="1" x14ac:dyDescent="0.2">
      <c r="A954" s="138"/>
      <c r="B954" s="138"/>
      <c r="C954" s="138"/>
      <c r="D954" s="138"/>
      <c r="E954" s="138"/>
      <c r="F954" s="138"/>
      <c r="G954" s="138"/>
      <c r="H954" s="138"/>
      <c r="I954" s="138"/>
      <c r="J954" s="138"/>
      <c r="K954" s="138"/>
      <c r="L954" s="138"/>
      <c r="M954" s="138"/>
      <c r="N954" s="138"/>
      <c r="O954" s="138"/>
      <c r="P954" s="138"/>
      <c r="Q954" s="138"/>
      <c r="R954" s="138"/>
      <c r="S954" s="138"/>
      <c r="T954" s="138"/>
      <c r="U954" s="138"/>
      <c r="V954" s="138"/>
      <c r="W954" s="138"/>
      <c r="X954" s="138"/>
      <c r="Y954" s="138"/>
      <c r="Z954" s="138"/>
    </row>
    <row r="955" spans="1:26" ht="12.75" customHeight="1" x14ac:dyDescent="0.2">
      <c r="A955" s="138"/>
      <c r="B955" s="138"/>
      <c r="C955" s="138"/>
      <c r="D955" s="138"/>
      <c r="E955" s="138"/>
      <c r="F955" s="138"/>
      <c r="G955" s="138"/>
      <c r="H955" s="138"/>
      <c r="I955" s="138"/>
      <c r="J955" s="138"/>
      <c r="K955" s="138"/>
      <c r="L955" s="138"/>
      <c r="M955" s="138"/>
      <c r="N955" s="138"/>
      <c r="O955" s="138"/>
      <c r="P955" s="138"/>
      <c r="Q955" s="138"/>
      <c r="R955" s="138"/>
      <c r="S955" s="138"/>
      <c r="T955" s="138"/>
      <c r="U955" s="138"/>
      <c r="V955" s="138"/>
      <c r="W955" s="138"/>
      <c r="X955" s="138"/>
      <c r="Y955" s="138"/>
      <c r="Z955" s="138"/>
    </row>
    <row r="956" spans="1:26" ht="12.75" customHeight="1" x14ac:dyDescent="0.2">
      <c r="A956" s="138"/>
      <c r="B956" s="138"/>
      <c r="C956" s="138"/>
      <c r="D956" s="138"/>
      <c r="E956" s="138"/>
      <c r="F956" s="138"/>
      <c r="G956" s="138"/>
      <c r="H956" s="138"/>
      <c r="I956" s="138"/>
      <c r="J956" s="138"/>
      <c r="K956" s="138"/>
      <c r="L956" s="138"/>
      <c r="M956" s="138"/>
      <c r="N956" s="138"/>
      <c r="O956" s="138"/>
      <c r="P956" s="138"/>
      <c r="Q956" s="138"/>
      <c r="R956" s="138"/>
      <c r="S956" s="138"/>
      <c r="T956" s="138"/>
      <c r="U956" s="138"/>
      <c r="V956" s="138"/>
      <c r="W956" s="138"/>
      <c r="X956" s="138"/>
      <c r="Y956" s="138"/>
      <c r="Z956" s="138"/>
    </row>
    <row r="957" spans="1:26" ht="12.75" customHeight="1" x14ac:dyDescent="0.2">
      <c r="A957" s="138"/>
      <c r="B957" s="138"/>
      <c r="C957" s="138"/>
      <c r="D957" s="138"/>
      <c r="E957" s="138"/>
      <c r="F957" s="138"/>
      <c r="G957" s="138"/>
      <c r="H957" s="138"/>
      <c r="I957" s="138"/>
      <c r="J957" s="138"/>
      <c r="K957" s="138"/>
      <c r="L957" s="138"/>
      <c r="M957" s="138"/>
      <c r="N957" s="138"/>
      <c r="O957" s="138"/>
      <c r="P957" s="138"/>
      <c r="Q957" s="138"/>
      <c r="R957" s="138"/>
      <c r="S957" s="138"/>
      <c r="T957" s="138"/>
      <c r="U957" s="138"/>
      <c r="V957" s="138"/>
      <c r="W957" s="138"/>
      <c r="X957" s="138"/>
      <c r="Y957" s="138"/>
      <c r="Z957" s="138"/>
    </row>
    <row r="958" spans="1:26" ht="12.75" customHeight="1" x14ac:dyDescent="0.2">
      <c r="A958" s="138"/>
      <c r="B958" s="138"/>
      <c r="C958" s="138"/>
      <c r="D958" s="138"/>
      <c r="E958" s="138"/>
      <c r="F958" s="138"/>
      <c r="G958" s="138"/>
      <c r="H958" s="138"/>
      <c r="I958" s="138"/>
      <c r="J958" s="138"/>
      <c r="K958" s="138"/>
      <c r="L958" s="138"/>
      <c r="M958" s="138"/>
      <c r="N958" s="138"/>
      <c r="O958" s="138"/>
      <c r="P958" s="138"/>
      <c r="Q958" s="138"/>
      <c r="R958" s="138"/>
      <c r="S958" s="138"/>
      <c r="T958" s="138"/>
      <c r="U958" s="138"/>
      <c r="V958" s="138"/>
      <c r="W958" s="138"/>
      <c r="X958" s="138"/>
      <c r="Y958" s="138"/>
      <c r="Z958" s="138"/>
    </row>
    <row r="959" spans="1:26" ht="12.75" customHeight="1" x14ac:dyDescent="0.2">
      <c r="A959" s="138"/>
      <c r="B959" s="138"/>
      <c r="C959" s="138"/>
      <c r="D959" s="138"/>
      <c r="E959" s="138"/>
      <c r="F959" s="138"/>
      <c r="G959" s="138"/>
      <c r="H959" s="138"/>
      <c r="I959" s="138"/>
      <c r="J959" s="138"/>
      <c r="K959" s="138"/>
      <c r="L959" s="138"/>
      <c r="M959" s="138"/>
      <c r="N959" s="138"/>
      <c r="O959" s="138"/>
      <c r="P959" s="138"/>
      <c r="Q959" s="138"/>
      <c r="R959" s="138"/>
      <c r="S959" s="138"/>
      <c r="T959" s="138"/>
      <c r="U959" s="138"/>
      <c r="V959" s="138"/>
      <c r="W959" s="138"/>
      <c r="X959" s="138"/>
      <c r="Y959" s="138"/>
      <c r="Z959" s="138"/>
    </row>
    <row r="960" spans="1:26" ht="12.75" customHeight="1" x14ac:dyDescent="0.2">
      <c r="A960" s="138"/>
      <c r="B960" s="138"/>
      <c r="C960" s="138"/>
      <c r="D960" s="138"/>
      <c r="E960" s="138"/>
      <c r="F960" s="138"/>
      <c r="G960" s="138"/>
      <c r="H960" s="138"/>
      <c r="I960" s="138"/>
      <c r="J960" s="138"/>
      <c r="K960" s="138"/>
      <c r="L960" s="138"/>
      <c r="M960" s="138"/>
      <c r="N960" s="138"/>
      <c r="O960" s="138"/>
      <c r="P960" s="138"/>
      <c r="Q960" s="138"/>
      <c r="R960" s="138"/>
      <c r="S960" s="138"/>
      <c r="T960" s="138"/>
      <c r="U960" s="138"/>
      <c r="V960" s="138"/>
      <c r="W960" s="138"/>
      <c r="X960" s="138"/>
      <c r="Y960" s="138"/>
      <c r="Z960" s="138"/>
    </row>
    <row r="961" spans="1:26" ht="12.75" customHeight="1" x14ac:dyDescent="0.2">
      <c r="A961" s="138"/>
      <c r="B961" s="138"/>
      <c r="C961" s="138"/>
      <c r="D961" s="138"/>
      <c r="E961" s="138"/>
      <c r="F961" s="138"/>
      <c r="G961" s="138"/>
      <c r="H961" s="138"/>
      <c r="I961" s="138"/>
      <c r="J961" s="138"/>
      <c r="K961" s="138"/>
      <c r="L961" s="138"/>
      <c r="M961" s="138"/>
      <c r="N961" s="138"/>
      <c r="O961" s="138"/>
      <c r="P961" s="138"/>
      <c r="Q961" s="138"/>
      <c r="R961" s="138"/>
      <c r="S961" s="138"/>
      <c r="T961" s="138"/>
      <c r="U961" s="138"/>
      <c r="V961" s="138"/>
      <c r="W961" s="138"/>
      <c r="X961" s="138"/>
      <c r="Y961" s="138"/>
      <c r="Z961" s="138"/>
    </row>
    <row r="962" spans="1:26" ht="12.75" customHeight="1" x14ac:dyDescent="0.2">
      <c r="A962" s="138"/>
      <c r="B962" s="138"/>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c r="Z962" s="138"/>
    </row>
    <row r="963" spans="1:26" ht="12.75" customHeight="1" x14ac:dyDescent="0.2">
      <c r="A963" s="138"/>
      <c r="B963" s="138"/>
      <c r="C963" s="138"/>
      <c r="D963" s="138"/>
      <c r="E963" s="138"/>
      <c r="F963" s="138"/>
      <c r="G963" s="138"/>
      <c r="H963" s="138"/>
      <c r="I963" s="138"/>
      <c r="J963" s="138"/>
      <c r="K963" s="138"/>
      <c r="L963" s="138"/>
      <c r="M963" s="138"/>
      <c r="N963" s="138"/>
      <c r="O963" s="138"/>
      <c r="P963" s="138"/>
      <c r="Q963" s="138"/>
      <c r="R963" s="138"/>
      <c r="S963" s="138"/>
      <c r="T963" s="138"/>
      <c r="U963" s="138"/>
      <c r="V963" s="138"/>
      <c r="W963" s="138"/>
      <c r="X963" s="138"/>
      <c r="Y963" s="138"/>
      <c r="Z963" s="138"/>
    </row>
    <row r="964" spans="1:26" ht="12.75" customHeight="1" x14ac:dyDescent="0.2">
      <c r="A964" s="138"/>
      <c r="B964" s="138"/>
      <c r="C964" s="138"/>
      <c r="D964" s="138"/>
      <c r="E964" s="138"/>
      <c r="F964" s="138"/>
      <c r="G964" s="138"/>
      <c r="H964" s="138"/>
      <c r="I964" s="138"/>
      <c r="J964" s="138"/>
      <c r="K964" s="138"/>
      <c r="L964" s="138"/>
      <c r="M964" s="138"/>
      <c r="N964" s="138"/>
      <c r="O964" s="138"/>
      <c r="P964" s="138"/>
      <c r="Q964" s="138"/>
      <c r="R964" s="138"/>
      <c r="S964" s="138"/>
      <c r="T964" s="138"/>
      <c r="U964" s="138"/>
      <c r="V964" s="138"/>
      <c r="W964" s="138"/>
      <c r="X964" s="138"/>
      <c r="Y964" s="138"/>
      <c r="Z964" s="138"/>
    </row>
    <row r="965" spans="1:26" ht="12.75" customHeight="1" x14ac:dyDescent="0.2">
      <c r="A965" s="138"/>
      <c r="B965" s="138"/>
      <c r="C965" s="138"/>
      <c r="D965" s="138"/>
      <c r="E965" s="138"/>
      <c r="F965" s="138"/>
      <c r="G965" s="138"/>
      <c r="H965" s="138"/>
      <c r="I965" s="138"/>
      <c r="J965" s="138"/>
      <c r="K965" s="138"/>
      <c r="L965" s="138"/>
      <c r="M965" s="138"/>
      <c r="N965" s="138"/>
      <c r="O965" s="138"/>
      <c r="P965" s="138"/>
      <c r="Q965" s="138"/>
      <c r="R965" s="138"/>
      <c r="S965" s="138"/>
      <c r="T965" s="138"/>
      <c r="U965" s="138"/>
      <c r="V965" s="138"/>
      <c r="W965" s="138"/>
      <c r="X965" s="138"/>
      <c r="Y965" s="138"/>
      <c r="Z965" s="138"/>
    </row>
    <row r="966" spans="1:26" ht="12.75" customHeight="1" x14ac:dyDescent="0.2">
      <c r="A966" s="138"/>
      <c r="B966" s="138"/>
      <c r="C966" s="138"/>
      <c r="D966" s="138"/>
      <c r="E966" s="138"/>
      <c r="F966" s="138"/>
      <c r="G966" s="138"/>
      <c r="H966" s="138"/>
      <c r="I966" s="138"/>
      <c r="J966" s="138"/>
      <c r="K966" s="138"/>
      <c r="L966" s="138"/>
      <c r="M966" s="138"/>
      <c r="N966" s="138"/>
      <c r="O966" s="138"/>
      <c r="P966" s="138"/>
      <c r="Q966" s="138"/>
      <c r="R966" s="138"/>
      <c r="S966" s="138"/>
      <c r="T966" s="138"/>
      <c r="U966" s="138"/>
      <c r="V966" s="138"/>
      <c r="W966" s="138"/>
      <c r="X966" s="138"/>
      <c r="Y966" s="138"/>
      <c r="Z966" s="138"/>
    </row>
    <row r="967" spans="1:26" ht="12.75" customHeight="1" x14ac:dyDescent="0.2">
      <c r="A967" s="138"/>
      <c r="B967" s="138"/>
      <c r="C967" s="138"/>
      <c r="D967" s="138"/>
      <c r="E967" s="138"/>
      <c r="F967" s="138"/>
      <c r="G967" s="138"/>
      <c r="H967" s="138"/>
      <c r="I967" s="138"/>
      <c r="J967" s="138"/>
      <c r="K967" s="138"/>
      <c r="L967" s="138"/>
      <c r="M967" s="138"/>
      <c r="N967" s="138"/>
      <c r="O967" s="138"/>
      <c r="P967" s="138"/>
      <c r="Q967" s="138"/>
      <c r="R967" s="138"/>
      <c r="S967" s="138"/>
      <c r="T967" s="138"/>
      <c r="U967" s="138"/>
      <c r="V967" s="138"/>
      <c r="W967" s="138"/>
      <c r="X967" s="138"/>
      <c r="Y967" s="138"/>
      <c r="Z967" s="138"/>
    </row>
    <row r="968" spans="1:26" ht="12.75" customHeight="1" x14ac:dyDescent="0.2">
      <c r="A968" s="138"/>
      <c r="B968" s="138"/>
      <c r="C968" s="138"/>
      <c r="D968" s="138"/>
      <c r="E968" s="138"/>
      <c r="F968" s="138"/>
      <c r="G968" s="138"/>
      <c r="H968" s="138"/>
      <c r="I968" s="138"/>
      <c r="J968" s="138"/>
      <c r="K968" s="138"/>
      <c r="L968" s="138"/>
      <c r="M968" s="138"/>
      <c r="N968" s="138"/>
      <c r="O968" s="138"/>
      <c r="P968" s="138"/>
      <c r="Q968" s="138"/>
      <c r="R968" s="138"/>
      <c r="S968" s="138"/>
      <c r="T968" s="138"/>
      <c r="U968" s="138"/>
      <c r="V968" s="138"/>
      <c r="W968" s="138"/>
      <c r="X968" s="138"/>
      <c r="Y968" s="138"/>
      <c r="Z968" s="138"/>
    </row>
    <row r="969" spans="1:26" ht="12.75" customHeight="1" x14ac:dyDescent="0.2">
      <c r="A969" s="138"/>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38"/>
      <c r="Z969" s="138"/>
    </row>
    <row r="970" spans="1:26" ht="12.75" customHeight="1" x14ac:dyDescent="0.2">
      <c r="A970" s="138"/>
      <c r="B970" s="138"/>
      <c r="C970" s="138"/>
      <c r="D970" s="138"/>
      <c r="E970" s="138"/>
      <c r="F970" s="138"/>
      <c r="G970" s="138"/>
      <c r="H970" s="138"/>
      <c r="I970" s="138"/>
      <c r="J970" s="138"/>
      <c r="K970" s="138"/>
      <c r="L970" s="138"/>
      <c r="M970" s="138"/>
      <c r="N970" s="138"/>
      <c r="O970" s="138"/>
      <c r="P970" s="138"/>
      <c r="Q970" s="138"/>
      <c r="R970" s="138"/>
      <c r="S970" s="138"/>
      <c r="T970" s="138"/>
      <c r="U970" s="138"/>
      <c r="V970" s="138"/>
      <c r="W970" s="138"/>
      <c r="X970" s="138"/>
      <c r="Y970" s="138"/>
      <c r="Z970" s="138"/>
    </row>
    <row r="971" spans="1:26" ht="12.75" customHeight="1" x14ac:dyDescent="0.2">
      <c r="A971" s="138"/>
      <c r="B971" s="138"/>
      <c r="C971" s="138"/>
      <c r="D971" s="138"/>
      <c r="E971" s="138"/>
      <c r="F971" s="138"/>
      <c r="G971" s="138"/>
      <c r="H971" s="138"/>
      <c r="I971" s="138"/>
      <c r="J971" s="138"/>
      <c r="K971" s="138"/>
      <c r="L971" s="138"/>
      <c r="M971" s="138"/>
      <c r="N971" s="138"/>
      <c r="O971" s="138"/>
      <c r="P971" s="138"/>
      <c r="Q971" s="138"/>
      <c r="R971" s="138"/>
      <c r="S971" s="138"/>
      <c r="T971" s="138"/>
      <c r="U971" s="138"/>
      <c r="V971" s="138"/>
      <c r="W971" s="138"/>
      <c r="X971" s="138"/>
      <c r="Y971" s="138"/>
      <c r="Z971" s="138"/>
    </row>
    <row r="972" spans="1:26" ht="12.75" customHeight="1" x14ac:dyDescent="0.2">
      <c r="A972" s="138"/>
      <c r="B972" s="138"/>
      <c r="C972" s="138"/>
      <c r="D972" s="138"/>
      <c r="E972" s="138"/>
      <c r="F972" s="138"/>
      <c r="G972" s="138"/>
      <c r="H972" s="138"/>
      <c r="I972" s="138"/>
      <c r="J972" s="138"/>
      <c r="K972" s="138"/>
      <c r="L972" s="138"/>
      <c r="M972" s="138"/>
      <c r="N972" s="138"/>
      <c r="O972" s="138"/>
      <c r="P972" s="138"/>
      <c r="Q972" s="138"/>
      <c r="R972" s="138"/>
      <c r="S972" s="138"/>
      <c r="T972" s="138"/>
      <c r="U972" s="138"/>
      <c r="V972" s="138"/>
      <c r="W972" s="138"/>
      <c r="X972" s="138"/>
      <c r="Y972" s="138"/>
      <c r="Z972" s="138"/>
    </row>
    <row r="973" spans="1:26" ht="12.75" customHeight="1" x14ac:dyDescent="0.2">
      <c r="A973" s="138"/>
      <c r="B973" s="138"/>
      <c r="C973" s="138"/>
      <c r="D973" s="138"/>
      <c r="E973" s="138"/>
      <c r="F973" s="138"/>
      <c r="G973" s="138"/>
      <c r="H973" s="138"/>
      <c r="I973" s="138"/>
      <c r="J973" s="138"/>
      <c r="K973" s="138"/>
      <c r="L973" s="138"/>
      <c r="M973" s="138"/>
      <c r="N973" s="138"/>
      <c r="O973" s="138"/>
      <c r="P973" s="138"/>
      <c r="Q973" s="138"/>
      <c r="R973" s="138"/>
      <c r="S973" s="138"/>
      <c r="T973" s="138"/>
      <c r="U973" s="138"/>
      <c r="V973" s="138"/>
      <c r="W973" s="138"/>
      <c r="X973" s="138"/>
      <c r="Y973" s="138"/>
      <c r="Z973" s="138"/>
    </row>
    <row r="974" spans="1:26" ht="12.75" customHeight="1" x14ac:dyDescent="0.2">
      <c r="A974" s="138"/>
      <c r="B974" s="138"/>
      <c r="C974" s="138"/>
      <c r="D974" s="138"/>
      <c r="E974" s="138"/>
      <c r="F974" s="138"/>
      <c r="G974" s="138"/>
      <c r="H974" s="138"/>
      <c r="I974" s="138"/>
      <c r="J974" s="138"/>
      <c r="K974" s="138"/>
      <c r="L974" s="138"/>
      <c r="M974" s="138"/>
      <c r="N974" s="138"/>
      <c r="O974" s="138"/>
      <c r="P974" s="138"/>
      <c r="Q974" s="138"/>
      <c r="R974" s="138"/>
      <c r="S974" s="138"/>
      <c r="T974" s="138"/>
      <c r="U974" s="138"/>
      <c r="V974" s="138"/>
      <c r="W974" s="138"/>
      <c r="X974" s="138"/>
      <c r="Y974" s="138"/>
      <c r="Z974" s="138"/>
    </row>
    <row r="975" spans="1:26" ht="12.75" customHeight="1" x14ac:dyDescent="0.2">
      <c r="A975" s="138"/>
      <c r="B975" s="138"/>
      <c r="C975" s="138"/>
      <c r="D975" s="138"/>
      <c r="E975" s="138"/>
      <c r="F975" s="138"/>
      <c r="G975" s="138"/>
      <c r="H975" s="138"/>
      <c r="I975" s="138"/>
      <c r="J975" s="138"/>
      <c r="K975" s="138"/>
      <c r="L975" s="138"/>
      <c r="M975" s="138"/>
      <c r="N975" s="138"/>
      <c r="O975" s="138"/>
      <c r="P975" s="138"/>
      <c r="Q975" s="138"/>
      <c r="R975" s="138"/>
      <c r="S975" s="138"/>
      <c r="T975" s="138"/>
      <c r="U975" s="138"/>
      <c r="V975" s="138"/>
      <c r="W975" s="138"/>
      <c r="X975" s="138"/>
      <c r="Y975" s="138"/>
      <c r="Z975" s="138"/>
    </row>
    <row r="976" spans="1:26" ht="12.75" customHeight="1" x14ac:dyDescent="0.2">
      <c r="A976" s="138"/>
      <c r="B976" s="138"/>
      <c r="C976" s="138"/>
      <c r="D976" s="138"/>
      <c r="E976" s="138"/>
      <c r="F976" s="138"/>
      <c r="G976" s="138"/>
      <c r="H976" s="138"/>
      <c r="I976" s="138"/>
      <c r="J976" s="138"/>
      <c r="K976" s="138"/>
      <c r="L976" s="138"/>
      <c r="M976" s="138"/>
      <c r="N976" s="138"/>
      <c r="O976" s="138"/>
      <c r="P976" s="138"/>
      <c r="Q976" s="138"/>
      <c r="R976" s="138"/>
      <c r="S976" s="138"/>
      <c r="T976" s="138"/>
      <c r="U976" s="138"/>
      <c r="V976" s="138"/>
      <c r="W976" s="138"/>
      <c r="X976" s="138"/>
      <c r="Y976" s="138"/>
      <c r="Z976" s="138"/>
    </row>
    <row r="977" spans="1:26" ht="12.75" customHeight="1" x14ac:dyDescent="0.2">
      <c r="A977" s="138"/>
      <c r="B977" s="138"/>
      <c r="C977" s="138"/>
      <c r="D977" s="138"/>
      <c r="E977" s="138"/>
      <c r="F977" s="138"/>
      <c r="G977" s="138"/>
      <c r="H977" s="138"/>
      <c r="I977" s="138"/>
      <c r="J977" s="138"/>
      <c r="K977" s="138"/>
      <c r="L977" s="138"/>
      <c r="M977" s="138"/>
      <c r="N977" s="138"/>
      <c r="O977" s="138"/>
      <c r="P977" s="138"/>
      <c r="Q977" s="138"/>
      <c r="R977" s="138"/>
      <c r="S977" s="138"/>
      <c r="T977" s="138"/>
      <c r="U977" s="138"/>
      <c r="V977" s="138"/>
      <c r="W977" s="138"/>
      <c r="X977" s="138"/>
      <c r="Y977" s="138"/>
      <c r="Z977" s="138"/>
    </row>
    <row r="978" spans="1:26" ht="12.75" customHeight="1" x14ac:dyDescent="0.2">
      <c r="A978" s="138"/>
      <c r="B978" s="138"/>
      <c r="C978" s="138"/>
      <c r="D978" s="138"/>
      <c r="E978" s="138"/>
      <c r="F978" s="138"/>
      <c r="G978" s="138"/>
      <c r="H978" s="138"/>
      <c r="I978" s="138"/>
      <c r="J978" s="138"/>
      <c r="K978" s="138"/>
      <c r="L978" s="138"/>
      <c r="M978" s="138"/>
      <c r="N978" s="138"/>
      <c r="O978" s="138"/>
      <c r="P978" s="138"/>
      <c r="Q978" s="138"/>
      <c r="R978" s="138"/>
      <c r="S978" s="138"/>
      <c r="T978" s="138"/>
      <c r="U978" s="138"/>
      <c r="V978" s="138"/>
      <c r="W978" s="138"/>
      <c r="X978" s="138"/>
      <c r="Y978" s="138"/>
      <c r="Z978" s="138"/>
    </row>
    <row r="979" spans="1:26" ht="12.75" customHeight="1" x14ac:dyDescent="0.2">
      <c r="A979" s="138"/>
      <c r="B979" s="138"/>
      <c r="C979" s="138"/>
      <c r="D979" s="138"/>
      <c r="E979" s="138"/>
      <c r="F979" s="138"/>
      <c r="G979" s="138"/>
      <c r="H979" s="138"/>
      <c r="I979" s="138"/>
      <c r="J979" s="138"/>
      <c r="K979" s="138"/>
      <c r="L979" s="138"/>
      <c r="M979" s="138"/>
      <c r="N979" s="138"/>
      <c r="O979" s="138"/>
      <c r="P979" s="138"/>
      <c r="Q979" s="138"/>
      <c r="R979" s="138"/>
      <c r="S979" s="138"/>
      <c r="T979" s="138"/>
      <c r="U979" s="138"/>
      <c r="V979" s="138"/>
      <c r="W979" s="138"/>
      <c r="X979" s="138"/>
      <c r="Y979" s="138"/>
      <c r="Z979" s="138"/>
    </row>
    <row r="980" spans="1:26" ht="12.75" customHeight="1" x14ac:dyDescent="0.2">
      <c r="A980" s="138"/>
      <c r="B980" s="138"/>
      <c r="C980" s="138"/>
      <c r="D980" s="138"/>
      <c r="E980" s="138"/>
      <c r="F980" s="138"/>
      <c r="G980" s="138"/>
      <c r="H980" s="138"/>
      <c r="I980" s="138"/>
      <c r="J980" s="138"/>
      <c r="K980" s="138"/>
      <c r="L980" s="138"/>
      <c r="M980" s="138"/>
      <c r="N980" s="138"/>
      <c r="O980" s="138"/>
      <c r="P980" s="138"/>
      <c r="Q980" s="138"/>
      <c r="R980" s="138"/>
      <c r="S980" s="138"/>
      <c r="T980" s="138"/>
      <c r="U980" s="138"/>
      <c r="V980" s="138"/>
      <c r="W980" s="138"/>
      <c r="X980" s="138"/>
      <c r="Y980" s="138"/>
      <c r="Z980" s="138"/>
    </row>
    <row r="981" spans="1:26" ht="12.75" customHeight="1" x14ac:dyDescent="0.2">
      <c r="A981" s="138"/>
      <c r="B981" s="138"/>
      <c r="C981" s="138"/>
      <c r="D981" s="138"/>
      <c r="E981" s="138"/>
      <c r="F981" s="138"/>
      <c r="G981" s="138"/>
      <c r="H981" s="138"/>
      <c r="I981" s="138"/>
      <c r="J981" s="138"/>
      <c r="K981" s="138"/>
      <c r="L981" s="138"/>
      <c r="M981" s="138"/>
      <c r="N981" s="138"/>
      <c r="O981" s="138"/>
      <c r="P981" s="138"/>
      <c r="Q981" s="138"/>
      <c r="R981" s="138"/>
      <c r="S981" s="138"/>
      <c r="T981" s="138"/>
      <c r="U981" s="138"/>
      <c r="V981" s="138"/>
      <c r="W981" s="138"/>
      <c r="X981" s="138"/>
      <c r="Y981" s="138"/>
      <c r="Z981" s="138"/>
    </row>
    <row r="982" spans="1:26" ht="12.75" customHeight="1" x14ac:dyDescent="0.2">
      <c r="A982" s="138"/>
      <c r="B982" s="138"/>
      <c r="C982" s="138"/>
      <c r="D982" s="138"/>
      <c r="E982" s="138"/>
      <c r="F982" s="138"/>
      <c r="G982" s="138"/>
      <c r="H982" s="138"/>
      <c r="I982" s="138"/>
      <c r="J982" s="138"/>
      <c r="K982" s="138"/>
      <c r="L982" s="138"/>
      <c r="M982" s="138"/>
      <c r="N982" s="138"/>
      <c r="O982" s="138"/>
      <c r="P982" s="138"/>
      <c r="Q982" s="138"/>
      <c r="R982" s="138"/>
      <c r="S982" s="138"/>
      <c r="T982" s="138"/>
      <c r="U982" s="138"/>
      <c r="V982" s="138"/>
      <c r="W982" s="138"/>
      <c r="X982" s="138"/>
      <c r="Y982" s="138"/>
      <c r="Z982" s="138"/>
    </row>
    <row r="983" spans="1:26" ht="12.75" customHeight="1" x14ac:dyDescent="0.2">
      <c r="A983" s="138"/>
      <c r="B983" s="138"/>
      <c r="C983" s="138"/>
      <c r="D983" s="138"/>
      <c r="E983" s="138"/>
      <c r="F983" s="138"/>
      <c r="G983" s="138"/>
      <c r="H983" s="138"/>
      <c r="I983" s="138"/>
      <c r="J983" s="138"/>
      <c r="K983" s="138"/>
      <c r="L983" s="138"/>
      <c r="M983" s="138"/>
      <c r="N983" s="138"/>
      <c r="O983" s="138"/>
      <c r="P983" s="138"/>
      <c r="Q983" s="138"/>
      <c r="R983" s="138"/>
      <c r="S983" s="138"/>
      <c r="T983" s="138"/>
      <c r="U983" s="138"/>
      <c r="V983" s="138"/>
      <c r="W983" s="138"/>
      <c r="X983" s="138"/>
      <c r="Y983" s="138"/>
      <c r="Z983" s="138"/>
    </row>
    <row r="984" spans="1:26" ht="12.75" customHeight="1" x14ac:dyDescent="0.2">
      <c r="A984" s="138"/>
      <c r="B984" s="138"/>
      <c r="C984" s="138"/>
      <c r="D984" s="138"/>
      <c r="E984" s="138"/>
      <c r="F984" s="138"/>
      <c r="G984" s="138"/>
      <c r="H984" s="138"/>
      <c r="I984" s="138"/>
      <c r="J984" s="138"/>
      <c r="K984" s="138"/>
      <c r="L984" s="138"/>
      <c r="M984" s="138"/>
      <c r="N984" s="138"/>
      <c r="O984" s="138"/>
      <c r="P984" s="138"/>
      <c r="Q984" s="138"/>
      <c r="R984" s="138"/>
      <c r="S984" s="138"/>
      <c r="T984" s="138"/>
      <c r="U984" s="138"/>
      <c r="V984" s="138"/>
      <c r="W984" s="138"/>
      <c r="X984" s="138"/>
      <c r="Y984" s="138"/>
      <c r="Z984" s="138"/>
    </row>
    <row r="985" spans="1:26" ht="12.75" customHeight="1" x14ac:dyDescent="0.2">
      <c r="A985" s="138"/>
      <c r="B985" s="138"/>
      <c r="C985" s="138"/>
      <c r="D985" s="138"/>
      <c r="E985" s="138"/>
      <c r="F985" s="138"/>
      <c r="G985" s="138"/>
      <c r="H985" s="138"/>
      <c r="I985" s="138"/>
      <c r="J985" s="138"/>
      <c r="K985" s="138"/>
      <c r="L985" s="138"/>
      <c r="M985" s="138"/>
      <c r="N985" s="138"/>
      <c r="O985" s="138"/>
      <c r="P985" s="138"/>
      <c r="Q985" s="138"/>
      <c r="R985" s="138"/>
      <c r="S985" s="138"/>
      <c r="T985" s="138"/>
      <c r="U985" s="138"/>
      <c r="V985" s="138"/>
      <c r="W985" s="138"/>
      <c r="X985" s="138"/>
      <c r="Y985" s="138"/>
      <c r="Z985" s="138"/>
    </row>
    <row r="986" spans="1:26" ht="12.75" customHeight="1" x14ac:dyDescent="0.2">
      <c r="A986" s="138"/>
      <c r="B986" s="138"/>
      <c r="C986" s="138"/>
      <c r="D986" s="138"/>
      <c r="E986" s="138"/>
      <c r="F986" s="138"/>
      <c r="G986" s="138"/>
      <c r="H986" s="138"/>
      <c r="I986" s="138"/>
      <c r="J986" s="138"/>
      <c r="K986" s="138"/>
      <c r="L986" s="138"/>
      <c r="M986" s="138"/>
      <c r="N986" s="138"/>
      <c r="O986" s="138"/>
      <c r="P986" s="138"/>
      <c r="Q986" s="138"/>
      <c r="R986" s="138"/>
      <c r="S986" s="138"/>
      <c r="T986" s="138"/>
      <c r="U986" s="138"/>
      <c r="V986" s="138"/>
      <c r="W986" s="138"/>
      <c r="X986" s="138"/>
      <c r="Y986" s="138"/>
      <c r="Z986" s="138"/>
    </row>
    <row r="987" spans="1:26" ht="12.75" customHeight="1" x14ac:dyDescent="0.2">
      <c r="A987" s="138"/>
      <c r="B987" s="138"/>
      <c r="C987" s="138"/>
      <c r="D987" s="138"/>
      <c r="E987" s="138"/>
      <c r="F987" s="138"/>
      <c r="G987" s="138"/>
      <c r="H987" s="138"/>
      <c r="I987" s="138"/>
      <c r="J987" s="138"/>
      <c r="K987" s="138"/>
      <c r="L987" s="138"/>
      <c r="M987" s="138"/>
      <c r="N987" s="138"/>
      <c r="O987" s="138"/>
      <c r="P987" s="138"/>
      <c r="Q987" s="138"/>
      <c r="R987" s="138"/>
      <c r="S987" s="138"/>
      <c r="T987" s="138"/>
      <c r="U987" s="138"/>
      <c r="V987" s="138"/>
      <c r="W987" s="138"/>
      <c r="X987" s="138"/>
      <c r="Y987" s="138"/>
      <c r="Z987" s="138"/>
    </row>
    <row r="988" spans="1:26" ht="12.75" customHeight="1" x14ac:dyDescent="0.2">
      <c r="A988" s="138"/>
      <c r="B988" s="138"/>
      <c r="C988" s="138"/>
      <c r="D988" s="138"/>
      <c r="E988" s="138"/>
      <c r="F988" s="138"/>
      <c r="G988" s="138"/>
      <c r="H988" s="138"/>
      <c r="I988" s="138"/>
      <c r="J988" s="138"/>
      <c r="K988" s="138"/>
      <c r="L988" s="138"/>
      <c r="M988" s="138"/>
      <c r="N988" s="138"/>
      <c r="O988" s="138"/>
      <c r="P988" s="138"/>
      <c r="Q988" s="138"/>
      <c r="R988" s="138"/>
      <c r="S988" s="138"/>
      <c r="T988" s="138"/>
      <c r="U988" s="138"/>
      <c r="V988" s="138"/>
      <c r="W988" s="138"/>
      <c r="X988" s="138"/>
      <c r="Y988" s="138"/>
      <c r="Z988" s="138"/>
    </row>
    <row r="989" spans="1:26" ht="12.75" customHeight="1" x14ac:dyDescent="0.2">
      <c r="A989" s="138"/>
      <c r="B989" s="138"/>
      <c r="C989" s="138"/>
      <c r="D989" s="138"/>
      <c r="E989" s="138"/>
      <c r="F989" s="138"/>
      <c r="G989" s="138"/>
      <c r="H989" s="138"/>
      <c r="I989" s="138"/>
      <c r="J989" s="138"/>
      <c r="K989" s="138"/>
      <c r="L989" s="138"/>
      <c r="M989" s="138"/>
      <c r="N989" s="138"/>
      <c r="O989" s="138"/>
      <c r="P989" s="138"/>
      <c r="Q989" s="138"/>
      <c r="R989" s="138"/>
      <c r="S989" s="138"/>
      <c r="T989" s="138"/>
      <c r="U989" s="138"/>
      <c r="V989" s="138"/>
      <c r="W989" s="138"/>
      <c r="X989" s="138"/>
      <c r="Y989" s="138"/>
      <c r="Z989" s="138"/>
    </row>
    <row r="990" spans="1:26" ht="12.75" customHeight="1" x14ac:dyDescent="0.2">
      <c r="A990" s="138"/>
      <c r="B990" s="138"/>
      <c r="C990" s="138"/>
      <c r="D990" s="138"/>
      <c r="E990" s="138"/>
      <c r="F990" s="138"/>
      <c r="G990" s="138"/>
      <c r="H990" s="138"/>
      <c r="I990" s="138"/>
      <c r="J990" s="138"/>
      <c r="K990" s="138"/>
      <c r="L990" s="138"/>
      <c r="M990" s="138"/>
      <c r="N990" s="138"/>
      <c r="O990" s="138"/>
      <c r="P990" s="138"/>
      <c r="Q990" s="138"/>
      <c r="R990" s="138"/>
      <c r="S990" s="138"/>
      <c r="T990" s="138"/>
      <c r="U990" s="138"/>
      <c r="V990" s="138"/>
      <c r="W990" s="138"/>
      <c r="X990" s="138"/>
      <c r="Y990" s="138"/>
      <c r="Z990" s="138"/>
    </row>
    <row r="991" spans="1:26" ht="12.75" customHeight="1" x14ac:dyDescent="0.2">
      <c r="A991" s="138"/>
      <c r="B991" s="138"/>
      <c r="C991" s="138"/>
      <c r="D991" s="138"/>
      <c r="E991" s="138"/>
      <c r="F991" s="138"/>
      <c r="G991" s="138"/>
      <c r="H991" s="138"/>
      <c r="I991" s="138"/>
      <c r="J991" s="138"/>
      <c r="K991" s="138"/>
      <c r="L991" s="138"/>
      <c r="M991" s="138"/>
      <c r="N991" s="138"/>
      <c r="O991" s="138"/>
      <c r="P991" s="138"/>
      <c r="Q991" s="138"/>
      <c r="R991" s="138"/>
      <c r="S991" s="138"/>
      <c r="T991" s="138"/>
      <c r="U991" s="138"/>
      <c r="V991" s="138"/>
      <c r="W991" s="138"/>
      <c r="X991" s="138"/>
      <c r="Y991" s="138"/>
      <c r="Z991" s="138"/>
    </row>
    <row r="992" spans="1:26" ht="12.75" customHeight="1" x14ac:dyDescent="0.2">
      <c r="A992" s="138"/>
      <c r="B992" s="138"/>
      <c r="C992" s="138"/>
      <c r="D992" s="138"/>
      <c r="E992" s="138"/>
      <c r="F992" s="138"/>
      <c r="G992" s="138"/>
      <c r="H992" s="138"/>
      <c r="I992" s="138"/>
      <c r="J992" s="138"/>
      <c r="K992" s="138"/>
      <c r="L992" s="138"/>
      <c r="M992" s="138"/>
      <c r="N992" s="138"/>
      <c r="O992" s="138"/>
      <c r="P992" s="138"/>
      <c r="Q992" s="138"/>
      <c r="R992" s="138"/>
      <c r="S992" s="138"/>
      <c r="T992" s="138"/>
      <c r="U992" s="138"/>
      <c r="V992" s="138"/>
      <c r="W992" s="138"/>
      <c r="X992" s="138"/>
      <c r="Y992" s="138"/>
      <c r="Z992" s="138"/>
    </row>
    <row r="993" spans="1:26" ht="12.75" customHeight="1" x14ac:dyDescent="0.2">
      <c r="A993" s="138"/>
      <c r="B993" s="138"/>
      <c r="C993" s="138"/>
      <c r="D993" s="138"/>
      <c r="E993" s="138"/>
      <c r="F993" s="138"/>
      <c r="G993" s="138"/>
      <c r="H993" s="138"/>
      <c r="I993" s="138"/>
      <c r="J993" s="138"/>
      <c r="K993" s="138"/>
      <c r="L993" s="138"/>
      <c r="M993" s="138"/>
      <c r="N993" s="138"/>
      <c r="O993" s="138"/>
      <c r="P993" s="138"/>
      <c r="Q993" s="138"/>
      <c r="R993" s="138"/>
      <c r="S993" s="138"/>
      <c r="T993" s="138"/>
      <c r="U993" s="138"/>
      <c r="V993" s="138"/>
      <c r="W993" s="138"/>
      <c r="X993" s="138"/>
      <c r="Y993" s="138"/>
      <c r="Z993" s="138"/>
    </row>
    <row r="994" spans="1:26" ht="12.75" customHeight="1" x14ac:dyDescent="0.2">
      <c r="A994" s="138"/>
      <c r="B994" s="138"/>
      <c r="C994" s="138"/>
      <c r="D994" s="138"/>
      <c r="E994" s="138"/>
      <c r="F994" s="138"/>
      <c r="G994" s="138"/>
      <c r="H994" s="138"/>
      <c r="I994" s="138"/>
      <c r="J994" s="138"/>
      <c r="K994" s="138"/>
      <c r="L994" s="138"/>
      <c r="M994" s="138"/>
      <c r="N994" s="138"/>
      <c r="O994" s="138"/>
      <c r="P994" s="138"/>
      <c r="Q994" s="138"/>
      <c r="R994" s="138"/>
      <c r="S994" s="138"/>
      <c r="T994" s="138"/>
      <c r="U994" s="138"/>
      <c r="V994" s="138"/>
      <c r="W994" s="138"/>
      <c r="X994" s="138"/>
      <c r="Y994" s="138"/>
      <c r="Z994" s="138"/>
    </row>
    <row r="995" spans="1:26" ht="12.75" customHeight="1" x14ac:dyDescent="0.2">
      <c r="A995" s="138"/>
      <c r="B995" s="138"/>
      <c r="C995" s="138"/>
      <c r="D995" s="138"/>
      <c r="E995" s="138"/>
      <c r="F995" s="138"/>
      <c r="G995" s="138"/>
      <c r="H995" s="138"/>
      <c r="I995" s="138"/>
      <c r="J995" s="138"/>
      <c r="K995" s="138"/>
      <c r="L995" s="138"/>
      <c r="M995" s="138"/>
      <c r="N995" s="138"/>
      <c r="O995" s="138"/>
      <c r="P995" s="138"/>
      <c r="Q995" s="138"/>
      <c r="R995" s="138"/>
      <c r="S995" s="138"/>
      <c r="T995" s="138"/>
      <c r="U995" s="138"/>
      <c r="V995" s="138"/>
      <c r="W995" s="138"/>
      <c r="X995" s="138"/>
      <c r="Y995" s="138"/>
      <c r="Z995" s="138"/>
    </row>
    <row r="996" spans="1:26" ht="12.75" customHeight="1" x14ac:dyDescent="0.2">
      <c r="A996" s="138"/>
      <c r="B996" s="138"/>
      <c r="C996" s="138"/>
      <c r="D996" s="138"/>
      <c r="E996" s="138"/>
      <c r="F996" s="138"/>
      <c r="G996" s="138"/>
      <c r="H996" s="138"/>
      <c r="I996" s="138"/>
      <c r="J996" s="138"/>
      <c r="K996" s="138"/>
      <c r="L996" s="138"/>
      <c r="M996" s="138"/>
      <c r="N996" s="138"/>
      <c r="O996" s="138"/>
      <c r="P996" s="138"/>
      <c r="Q996" s="138"/>
      <c r="R996" s="138"/>
      <c r="S996" s="138"/>
      <c r="T996" s="138"/>
      <c r="U996" s="138"/>
      <c r="V996" s="138"/>
      <c r="W996" s="138"/>
      <c r="X996" s="138"/>
      <c r="Y996" s="138"/>
      <c r="Z996" s="138"/>
    </row>
    <row r="997" spans="1:26" ht="12.75" customHeight="1" x14ac:dyDescent="0.2">
      <c r="A997" s="138"/>
      <c r="B997" s="138"/>
      <c r="C997" s="138"/>
      <c r="D997" s="138"/>
      <c r="E997" s="138"/>
      <c r="F997" s="138"/>
      <c r="G997" s="138"/>
      <c r="H997" s="138"/>
      <c r="I997" s="138"/>
      <c r="J997" s="138"/>
      <c r="K997" s="138"/>
      <c r="L997" s="138"/>
      <c r="M997" s="138"/>
      <c r="N997" s="138"/>
      <c r="O997" s="138"/>
      <c r="P997" s="138"/>
      <c r="Q997" s="138"/>
      <c r="R997" s="138"/>
      <c r="S997" s="138"/>
      <c r="T997" s="138"/>
      <c r="U997" s="138"/>
      <c r="V997" s="138"/>
      <c r="W997" s="138"/>
      <c r="X997" s="138"/>
      <c r="Y997" s="138"/>
      <c r="Z997" s="138"/>
    </row>
    <row r="998" spans="1:26" ht="12.75" customHeight="1" x14ac:dyDescent="0.2">
      <c r="A998" s="138"/>
      <c r="B998" s="138"/>
      <c r="C998" s="138"/>
      <c r="D998" s="138"/>
      <c r="E998" s="138"/>
      <c r="F998" s="138"/>
      <c r="G998" s="138"/>
      <c r="H998" s="138"/>
      <c r="I998" s="138"/>
      <c r="J998" s="138"/>
      <c r="K998" s="138"/>
      <c r="L998" s="138"/>
      <c r="M998" s="138"/>
      <c r="N998" s="138"/>
      <c r="O998" s="138"/>
      <c r="P998" s="138"/>
      <c r="Q998" s="138"/>
      <c r="R998" s="138"/>
      <c r="S998" s="138"/>
      <c r="T998" s="138"/>
      <c r="U998" s="138"/>
      <c r="V998" s="138"/>
      <c r="W998" s="138"/>
      <c r="X998" s="138"/>
      <c r="Y998" s="138"/>
      <c r="Z998" s="138"/>
    </row>
    <row r="999" spans="1:26" ht="12.75" customHeight="1" x14ac:dyDescent="0.2">
      <c r="A999" s="138"/>
      <c r="B999" s="138"/>
      <c r="C999" s="138"/>
      <c r="D999" s="138"/>
      <c r="E999" s="138"/>
      <c r="F999" s="138"/>
      <c r="G999" s="138"/>
      <c r="H999" s="138"/>
      <c r="I999" s="138"/>
      <c r="J999" s="138"/>
      <c r="K999" s="138"/>
      <c r="L999" s="138"/>
      <c r="M999" s="138"/>
      <c r="N999" s="138"/>
      <c r="O999" s="138"/>
      <c r="P999" s="138"/>
      <c r="Q999" s="138"/>
      <c r="R999" s="138"/>
      <c r="S999" s="138"/>
      <c r="T999" s="138"/>
      <c r="U999" s="138"/>
      <c r="V999" s="138"/>
      <c r="W999" s="138"/>
      <c r="X999" s="138"/>
      <c r="Y999" s="138"/>
      <c r="Z999" s="138"/>
    </row>
    <row r="1000" spans="1:26" ht="12.75" customHeight="1" x14ac:dyDescent="0.2">
      <c r="A1000" s="138"/>
      <c r="B1000" s="138"/>
      <c r="C1000" s="138"/>
      <c r="D1000" s="138"/>
      <c r="E1000" s="138"/>
      <c r="F1000" s="138"/>
      <c r="G1000" s="138"/>
      <c r="H1000" s="138"/>
      <c r="I1000" s="138"/>
      <c r="J1000" s="138"/>
      <c r="K1000" s="138"/>
      <c r="L1000" s="138"/>
      <c r="M1000" s="138"/>
      <c r="N1000" s="138"/>
      <c r="O1000" s="138"/>
      <c r="P1000" s="138"/>
      <c r="Q1000" s="138"/>
      <c r="R1000" s="138"/>
      <c r="S1000" s="138"/>
      <c r="T1000" s="138"/>
      <c r="U1000" s="138"/>
      <c r="V1000" s="138"/>
      <c r="W1000" s="138"/>
      <c r="X1000" s="138"/>
      <c r="Y1000" s="138"/>
      <c r="Z1000" s="138"/>
    </row>
  </sheetData>
  <mergeCells count="2">
    <mergeCell ref="A55:B55"/>
    <mergeCell ref="A1:B1"/>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36C"/>
  </sheetPr>
  <dimension ref="A1:L75"/>
  <sheetViews>
    <sheetView showGridLines="0" showZeros="0" topLeftCell="A19" zoomScale="80" zoomScaleNormal="80" workbookViewId="0">
      <selection activeCell="D17" sqref="D17"/>
    </sheetView>
  </sheetViews>
  <sheetFormatPr baseColWidth="10" defaultColWidth="0" defaultRowHeight="0" customHeight="1" zeroHeight="1" x14ac:dyDescent="0.2"/>
  <cols>
    <col min="1" max="1" width="8.25" style="143" customWidth="1"/>
    <col min="2" max="2" width="55.125" style="1" customWidth="1"/>
    <col min="3" max="3" width="18.875" style="14" bestFit="1" customWidth="1"/>
    <col min="4" max="4" width="37.75" style="15" customWidth="1"/>
    <col min="5" max="5" width="32" style="16" customWidth="1"/>
    <col min="6" max="6" width="30.75" style="1" customWidth="1"/>
    <col min="7" max="7" width="18.125" style="1" customWidth="1"/>
    <col min="8" max="8" width="16.625" style="1" hidden="1" customWidth="1"/>
    <col min="9" max="9" width="18.125" style="36" hidden="1" customWidth="1"/>
    <col min="10" max="10" width="18.125" style="1" hidden="1" customWidth="1"/>
    <col min="11" max="11" width="4.5" style="1" hidden="1" customWidth="1"/>
    <col min="12" max="12" width="6.625" style="1" hidden="1" customWidth="1"/>
    <col min="13" max="13" width="6.625" style="143" hidden="1" customWidth="1"/>
    <col min="14" max="16384" width="6.625" style="143" hidden="1"/>
  </cols>
  <sheetData>
    <row r="1" spans="1:9" ht="221" hidden="1" x14ac:dyDescent="0.2">
      <c r="A1" t="s">
        <v>0</v>
      </c>
    </row>
    <row r="2" spans="1:9" ht="36" customHeight="1" x14ac:dyDescent="0.2">
      <c r="A2" s="80" t="s">
        <v>1</v>
      </c>
      <c r="B2" s="80"/>
      <c r="C2" s="81"/>
      <c r="D2" s="80"/>
      <c r="E2" s="82"/>
      <c r="F2" s="82" t="str">
        <f>'Auto Responses'!$A$36</f>
        <v>Version 4.0</v>
      </c>
    </row>
    <row r="3" spans="1:9" s="1" customFormat="1" ht="29" customHeight="1" x14ac:dyDescent="0.15">
      <c r="A3" s="38" t="s">
        <v>2</v>
      </c>
      <c r="B3" s="39"/>
      <c r="C3" s="53" t="inlineStr">
        <is>
          <t xml:space="preserve">10/11/2026</t>
        </is>
      </c>
      <c r="D3" s="37"/>
      <c r="E3" s="37"/>
      <c r="F3" s="50"/>
      <c r="I3" s="36"/>
    </row>
    <row r="4" spans="1:9" s="1" customFormat="1" ht="36" customHeight="1" x14ac:dyDescent="0.15">
      <c r="A4" s="17" t="s">
        <v>4</v>
      </c>
      <c r="B4" s="18"/>
      <c r="C4" s="19"/>
      <c r="D4" s="20"/>
      <c r="E4" s="21"/>
      <c r="F4" s="21"/>
      <c r="I4" s="36"/>
    </row>
    <row r="5" spans="1:9"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9"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9"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9" s="1" customFormat="1" ht="19.5" customHeight="1" x14ac:dyDescent="0.15">
      <c r="A8" s="49" t="str">
        <f>HLOOKUP($A$4,'Auto Responses'!$D$2:$D$8,5,0)&amp;""</f>
        <v>4. DO NOT complete any fields in the "Analyst Report" sections or the "Analyst Notes" column.</v>
      </c>
      <c r="B8" s="22"/>
      <c r="C8" s="54"/>
      <c r="D8" s="22"/>
      <c r="E8" s="22"/>
      <c r="F8" s="129"/>
      <c r="I8" s="36"/>
    </row>
    <row r="9" spans="1:9" s="1" customFormat="1" ht="19.5" customHeight="1" x14ac:dyDescent="0.15">
      <c r="A9" s="49" t="str">
        <f>HLOOKUP($A$4,'Auto Responses'!$D$2:$D$8,6,0)&amp;""</f>
        <v>5. Return the completed file to institutions.</v>
      </c>
      <c r="B9" s="22"/>
      <c r="C9" s="54"/>
      <c r="D9" s="22"/>
      <c r="E9" s="22"/>
      <c r="F9" s="129"/>
      <c r="I9" s="36"/>
    </row>
    <row r="10" spans="1:9"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9" s="1" customFormat="1" ht="19.5" customHeight="1" x14ac:dyDescent="0.15">
      <c r="A11" s="119" t="str">
        <f>HLOOKUP($A$4,'Auto Responses'!$D$2:$D$9,8,0)&amp;""</f>
        <v>For full instructions, please visit educause.edu/HECVAT</v>
      </c>
      <c r="B11" s="22"/>
      <c r="C11" s="54"/>
      <c r="D11" s="22"/>
      <c r="E11" s="22"/>
      <c r="F11" s="130"/>
      <c r="I11" s="36"/>
    </row>
    <row r="12" spans="1:9" s="1" customFormat="1" ht="36" customHeight="1" x14ac:dyDescent="0.15">
      <c r="A12" s="52" t="str">
        <f>VLOOKUP(LEFT($A13,4),'Auto Responses'!$N$4:$O$38,2,0)&amp;""</f>
        <v xml:space="preserve"> General Information</v>
      </c>
      <c r="B12" s="18"/>
      <c r="C12" s="31"/>
      <c r="D12" s="31"/>
      <c r="E12" s="23"/>
      <c r="F12" s="23"/>
      <c r="I12" s="36"/>
    </row>
    <row r="13" spans="1:9" s="1" customFormat="1" ht="22.25" customHeight="1" x14ac:dyDescent="0.15">
      <c r="A13" s="25" t="s">
        <v>5</v>
      </c>
      <c r="B13" s="27" t="str">
        <f>VLOOKUP($A13,Questions!$A$2:$W$333,2,0)&amp;""</f>
        <v>Solution Provider Name</v>
      </c>
      <c r="C13" s="60" t="s">
        <v>6</v>
      </c>
      <c r="D13" s="34"/>
      <c r="E13" s="34"/>
      <c r="F13" s="50"/>
      <c r="I13" s="36"/>
    </row>
    <row r="14" spans="1:9" s="1" customFormat="1" ht="22.25" customHeight="1" x14ac:dyDescent="0.15">
      <c r="A14" s="25" t="s">
        <v>7</v>
      </c>
      <c r="B14" s="27" t="str">
        <f>VLOOKUP($A14,Questions!$A$2:$W$333,2,0)&amp;""</f>
        <v>Solution Name</v>
      </c>
      <c r="C14" s="60" t="s">
        <v>8</v>
      </c>
      <c r="D14" s="35"/>
      <c r="E14" s="35"/>
      <c r="F14" s="50"/>
      <c r="I14" s="36"/>
    </row>
    <row r="15" spans="1:9" s="1" customFormat="1" ht="22.25" customHeight="1" x14ac:dyDescent="0.15">
      <c r="A15" s="25" t="s">
        <v>9</v>
      </c>
      <c r="B15" s="27" t="str">
        <f>VLOOKUP($A15,Questions!$A$2:$W$333,2,0)&amp;""</f>
        <v>Solution Description</v>
      </c>
      <c r="C15" s="60" t="s">
        <v>10</v>
      </c>
      <c r="D15" s="35"/>
      <c r="E15" s="35"/>
      <c r="F15" s="50"/>
      <c r="I15" s="36"/>
    </row>
    <row r="16" spans="1:9" s="1" customFormat="1" ht="22.25" customHeight="1" x14ac:dyDescent="0.15">
      <c r="A16" s="25" t="s">
        <v>11</v>
      </c>
      <c r="B16" s="27" t="str">
        <f>VLOOKUP($A16,Questions!$A$2:$W$333,2,0)&amp;""</f>
        <v>Solution Provider Contact Name</v>
      </c>
      <c r="C16" s="60" t="s">
        <v>12</v>
      </c>
      <c r="D16" s="35"/>
      <c r="E16" s="35"/>
      <c r="F16" s="50"/>
      <c r="I16" s="36"/>
    </row>
    <row r="17" spans="1:9" s="1" customFormat="1" ht="22.25" customHeight="1" x14ac:dyDescent="0.15">
      <c r="A17" s="25" t="s">
        <v>13</v>
      </c>
      <c r="B17" s="27" t="str">
        <f>VLOOKUP($A17,Questions!$A$2:$W$333,2,0)&amp;""</f>
        <v>Solution Provider Contact Title</v>
      </c>
      <c r="C17" s="60" t="s">
        <v>14</v>
      </c>
      <c r="E17" s="35"/>
      <c r="F17" s="50"/>
      <c r="I17" s="36"/>
    </row>
    <row r="18" spans="1:9" s="1" customFormat="1" ht="22.25" customHeight="1" x14ac:dyDescent="0.15">
      <c r="A18" s="25" t="s">
        <v>15</v>
      </c>
      <c r="B18" s="27" t="str">
        <f>VLOOKUP($A18,Questions!$A$2:$W$333,2,0)&amp;""</f>
        <v>Solution Provider Contact Email</v>
      </c>
      <c r="C18" s="60" t="s">
        <v>16</v>
      </c>
      <c r="D18" s="35"/>
      <c r="E18" s="35"/>
      <c r="F18" s="50"/>
      <c r="I18" s="36"/>
    </row>
    <row r="19" spans="1:9" s="1" customFormat="1" ht="22.25" customHeight="1" x14ac:dyDescent="0.15">
      <c r="A19" s="25" t="s">
        <v>17</v>
      </c>
      <c r="B19" s="27" t="str">
        <f>VLOOKUP($A19,Questions!$A$2:$W$333,2,0)&amp;""</f>
        <v>Solution Provider Contact Phone Number</v>
      </c>
      <c r="C19" s="60" t="inlineStr">
        <is>
          <t xml:space="preserve">305-204-1204</t>
        </is>
      </c>
      <c r="D19" s="35"/>
      <c r="E19" s="35"/>
      <c r="F19" s="50"/>
      <c r="I19" s="36"/>
    </row>
    <row r="20" spans="1:9" s="1" customFormat="1" ht="22.25" customHeight="1" x14ac:dyDescent="0.15">
      <c r="A20" s="25" t="s">
        <v>19</v>
      </c>
      <c r="B20" s="27" t="str">
        <f>VLOOKUP($A20,Questions!$A$2:$W$333,2,0)&amp;""</f>
        <v>Country of Company Headquarters</v>
      </c>
      <c r="C20" s="60" t="s">
        <v>20</v>
      </c>
      <c r="D20" s="35"/>
      <c r="E20" s="35"/>
      <c r="F20" s="50"/>
      <c r="I20" s="36"/>
    </row>
    <row r="21" spans="1:9" s="1" customFormat="1" ht="22.25" customHeight="1" x14ac:dyDescent="0.15">
      <c r="A21" s="25" t="s">
        <v>21</v>
      </c>
      <c r="B21" s="27" t="str">
        <f>VLOOKUP($A21,Questions!$A$2:$W$333,2,0)&amp;""</f>
        <v>Employee Work Locations (all)</v>
      </c>
      <c r="C21" s="60" t="s">
        <v>22</v>
      </c>
      <c r="D21" s="35"/>
      <c r="E21" s="35"/>
      <c r="F21" s="50"/>
      <c r="I21" s="36"/>
    </row>
    <row r="22" spans="1:9" s="1" customFormat="1" ht="37.25" customHeight="1" thickBot="1" x14ac:dyDescent="0.2">
      <c r="A22" s="52" t="str">
        <f>VLOOKUP(LEFT($A23,4),'Auto Responses'!$N$4:$O$38,2,0)&amp;""</f>
        <v xml:space="preserve"> Company Information</v>
      </c>
      <c r="B22" s="30"/>
      <c r="C22" s="19" t="s">
        <v>23</v>
      </c>
      <c r="D22" s="33" t="s">
        <v>24</v>
      </c>
      <c r="E22" s="33" t="s">
        <v>25</v>
      </c>
      <c r="F22" s="87" t="s">
        <v>26</v>
      </c>
      <c r="I22" s="36"/>
    </row>
    <row r="23" spans="1:9" s="1" customFormat="1" ht="55.5" customHeight="1" x14ac:dyDescent="0.15">
      <c r="A23" s="25" t="s">
        <v>27</v>
      </c>
      <c r="B23" s="24" t="str">
        <f>VLOOKUP($A23,Questions!$A$2:$W$333,2,0)&amp;""</f>
        <v>Do you have a dedicated software and system development team(s) (e.g., customer support, implementation, product management, etc.)?*</v>
      </c>
      <c r="C23" s="28" t="s">
        <v>28</v>
      </c>
      <c r="D23" s="42" t="s">
        <v>29</v>
      </c>
      <c r="E23" s="79" t="str">
        <f>IF($C23="Yes",VLOOKUP($A23,Questions!$A$2:$W$333,17,0)&amp;"",IF($C23="No",VLOOKUP($A23,Questions!$A$2:$W$333,16,0)&amp;"",VLOOKUP($A23,Questions!$A$2:$W$333,15,0)&amp;""))</f>
        <v>Describe the structure and size of your software and system development teams. (e.g., customer support, implementation, product management, etc.).</v>
      </c>
      <c r="F23" s="88" t="e">
        <f>VLOOKUP($A23,#REF!,5,0)&amp;""</f>
        <v>#REF!</v>
      </c>
      <c r="I23" s="36"/>
    </row>
    <row r="24" spans="1:9" s="1" customFormat="1" ht="36" customHeight="1" x14ac:dyDescent="0.15">
      <c r="A24" s="25" t="s">
        <v>30</v>
      </c>
      <c r="B24" s="24" t="str">
        <f>VLOOKUP($A24,Questions!$A$2:$W$333,2,0)&amp;""</f>
        <v>Describe your organization’s business background and ownership structure, including all parent and subsidiary relationships.</v>
      </c>
      <c r="C24" s="60" t="inlineStr">
        <is>
          <t xml:space="preserve">Tamahagane, LLC is a privately held United States limited liability company, wholly owned by its founder, Matt Acevedo. It has no parent company and no subsidiaries. All operations and personnel are located in the United States, and student records, documents and backups are stored in United States cloud regions; there is no offshoring and there are no multinational agreements.</t>
        </is>
      </c>
      <c r="D24" s="42"/>
      <c r="E24" s="79" t="str">
        <f>IF($C24="Yes",VLOOKUP($A24,Questions!$A$2:$W$333,17,0)&amp;"",IF($C24="No",VLOOKUP($A24,Questions!$A$2:$W$333,16,0)&amp;"",VLOOKUP($A24,Questions!$A$2:$W$333,15,0)&amp;""))</f>
        <v>Include circumstances that may involve offshoring or multinational agreements.</v>
      </c>
      <c r="F24" s="88" t="e">
        <f>VLOOKUP($A24,#REF!,5,0)&amp;""</f>
        <v>#REF!</v>
      </c>
      <c r="I24" s="36"/>
    </row>
    <row r="25" spans="1:9" s="1" customFormat="1" ht="39.75" customHeight="1" x14ac:dyDescent="0.15">
      <c r="A25" s="25" t="s">
        <v>32</v>
      </c>
      <c r="B25" s="24" t="str">
        <f>VLOOKUP($A25,Questions!$A$2:$W$333,2,0)&amp;""</f>
        <v>Have you operated without unplanned disruptions to this solution in the past 12 months?</v>
      </c>
      <c r="C25" s="28" t="s">
        <v>33</v>
      </c>
      <c r="D25" s="42" t="s">
        <v>34</v>
      </c>
      <c r="E25" s="79" t="str">
        <f>IF($C25="Yes",VLOOKUP($A25,Questions!$A$2:$W$333,17,0)&amp;"",IF($C25="No",VLOOKUP($A25,Questions!$A$2:$W$333,16,0)&amp;"",VLOOKUP($A25,Questions!$A$2:$W$333,15,0)&amp;""))</f>
        <v>Provide a detailed summary of the unplanned disruption.</v>
      </c>
      <c r="F25" s="88" t="e">
        <f>VLOOKUP($A25,#REF!,5,0)&amp;""</f>
        <v>#REF!</v>
      </c>
      <c r="I25" s="36"/>
    </row>
    <row r="26" spans="1:9" s="1" customFormat="1" ht="49.5" customHeight="1" x14ac:dyDescent="0.15">
      <c r="A26" s="25" t="s">
        <v>35</v>
      </c>
      <c r="B26" s="24" t="str">
        <f>VLOOKUP($A26,Questions!$A$2:$W$333,2,0)&amp;""</f>
        <v>Do you have a dedicated information security staff or office?</v>
      </c>
      <c r="C26" s="28" t="s">
        <v>33</v>
      </c>
      <c r="D26" s="42" t="s">
        <v>36</v>
      </c>
      <c r="E26" s="79" t="str">
        <f>IF($C26="Yes",VLOOKUP($A26,Questions!$A$2:$W$333,17,0)&amp;"",IF($C26="No",VLOOKUP($A26,Questions!$A$2:$W$333,16,0)&amp;"",VLOOKUP($A26,Questions!$A$2:$W$333,15,0)&amp;""))</f>
        <v>Describe any plans to create an information security office for your organization.</v>
      </c>
      <c r="F26" s="88" t="e">
        <f>VLOOKUP($A26,#REF!,5,0)&amp;""</f>
        <v>#REF!</v>
      </c>
      <c r="I26" s="36"/>
    </row>
    <row r="27" spans="1:9" s="1" customFormat="1" ht="54" customHeight="1" thickBot="1" x14ac:dyDescent="0.2">
      <c r="A27" s="25" t="s">
        <v>37</v>
      </c>
      <c r="B27" s="24" t="str">
        <f>VLOOKUP($A27,Questions!$A$2:$W$333,2,0)&amp;""</f>
        <v>Use this area to share information about your environment that will assist those who are assessing your company's data security program.</v>
      </c>
      <c r="C27" s="60" t="inlineStr">
        <is>
          <t xml:space="preserve">TRIOPilot is a multi-tenant SaaS application: Next.js on Vercel (serverless) with Supabase managed PostgreSQL, authentication, and object storage, all running on AWS in the United States (primary region us-east-1). Tenant isolation is enforced at the database layer with PostgreSQL Row Level Security on every tenant-scoped table and is verified by automated cross-tenant isolation test suites. Authentication is passwordless (emailed one-time codes), so no user passwords exist to steal or reuse. All traffic is TLS encrypted and data is encrypted at rest. Error monitoring (Sentry, hosted in the United States, under a data processing agreement signed 2026-09-18) receives the context needed to resolve an incident, including student identity and request bodies; credentials are always stripped before events leave the platform. A detailed audit log of staff actions on student records is visible to institution administrators inside the product. Backups: daily encrypted database backups (point-in-time recovery is not enabled) plus a nightly copy of student documents to a separate backup project, with independent failure alerting. Every release passes a required type check, lint and full automated test run and a staging environment before production. Recurring internal adversarial security audits (data loss audit, supply chain and malicious code audit, authentication architecture audit) are documented; summaries are available on request.</t>
        </is>
      </c>
      <c r="D27" s="42"/>
      <c r="E27" s="79" t="str">
        <f>IF($C27="Yes",VLOOKUP($A27,Questions!$A$2:$W$333,17,0)&amp;"",IF($C27="No",VLOOKUP($A27,Questions!$A$2:$W$333,16,0)&amp;"",VLOOKUP($A27,Questions!$A$2:$W$333,15,0)&amp;""))</f>
        <v>Share any details that would help information security analysts assess your solution.</v>
      </c>
      <c r="F27" s="88" t="e">
        <f>VLOOKUP($A27,#REF!,5,0)&amp;""</f>
        <v>#REF!</v>
      </c>
      <c r="G27" s="113" t="s">
        <v>39</v>
      </c>
      <c r="I27" s="36"/>
    </row>
    <row r="28" spans="1:9" s="1" customFormat="1" ht="37.25" customHeight="1" thickBot="1" x14ac:dyDescent="0.2">
      <c r="A28" s="52" t="str">
        <f>VLOOKUP(LEFT($A29,4),'Auto Responses'!$N$4:$O$38,2,0)&amp;""</f>
        <v xml:space="preserve"> Required Questions</v>
      </c>
      <c r="B28" s="30"/>
      <c r="C28" s="19" t="s">
        <v>23</v>
      </c>
      <c r="D28" s="33" t="s">
        <v>24</v>
      </c>
      <c r="E28" s="33" t="s">
        <v>25</v>
      </c>
      <c r="F28" s="83" t="s">
        <v>26</v>
      </c>
      <c r="I28" s="36"/>
    </row>
    <row r="29" spans="1:9" s="1" customFormat="1" ht="48" customHeight="1" x14ac:dyDescent="0.15">
      <c r="A29" s="25" t="s">
        <v>40</v>
      </c>
      <c r="B29" s="24" t="str">
        <f>VLOOKUP($A29,Questions!$A$2:$W$333,2,0)&amp;""</f>
        <v>Are you offering a product or platform?</v>
      </c>
      <c r="C29" s="28" t="s">
        <v>28</v>
      </c>
      <c r="D29" s="41"/>
      <c r="E29" s="79" t="str">
        <f>IF($C29="Yes",VLOOKUP($A29,Questions!$A$2:$W$333,17,0)&amp;"",IF($C29="No",VLOOKUP($A29,Questions!$A$2:$W$333,16,0)&amp;"",VLOOKUP($A29,Questions!$A$2:$W$333,15,0)&amp;""))</f>
        <v>DO complete the Product and Infrastructure worksheets</v>
      </c>
      <c r="F29" s="88" t="e">
        <f>VLOOKUP($A29,#REF!,5,0)&amp;""</f>
        <v>#REF!</v>
      </c>
      <c r="I29" s="36"/>
    </row>
    <row r="30" spans="1:9" s="1" customFormat="1" ht="58.5" customHeight="1" x14ac:dyDescent="0.15">
      <c r="A30" s="25" t="s">
        <v>41</v>
      </c>
      <c r="B30" s="24" t="str">
        <f>VLOOKUP($A30,Questions!$A$2:$W$333,2,0)&amp;""</f>
        <v>Does your product or service have an interface?</v>
      </c>
      <c r="C30" s="28" t="s">
        <v>28</v>
      </c>
      <c r="D30" s="41"/>
      <c r="E30" s="79" t="str">
        <f>IF($C30="Yes",VLOOKUP($A30,Questions!$A$2:$W$333,17,0)&amp;"",IF($C30="No",VLOOKUP($A30,Questions!$A$2:$W$333,16,0)&amp;"",VLOOKUP($A30,Questions!$A$2:$W$333,15,0)&amp;""))</f>
        <v>DO complete the IT Accessibility worksheet.</v>
      </c>
      <c r="F30" s="88" t="e">
        <f>VLOOKUP($A30,#REF!,5,0)&amp;""</f>
        <v>#REF!</v>
      </c>
      <c r="I30" s="36"/>
    </row>
    <row r="31" spans="1:9" s="1" customFormat="1" ht="54" customHeight="1" x14ac:dyDescent="0.15">
      <c r="A31" s="25" t="s">
        <v>42</v>
      </c>
      <c r="B31" s="24" t="str">
        <f>VLOOKUP($A31,Questions!$A$2:$W$333,2,0)&amp;""</f>
        <v>Are you providing consulting services?</v>
      </c>
      <c r="C31" s="28" t="s">
        <v>33</v>
      </c>
      <c r="D31" s="41" t="s">
        <v>43</v>
      </c>
      <c r="E31" s="79" t="str">
        <f>IF($C31="Yes",VLOOKUP($A31,Questions!$A$2:$W$333,17,0)&amp;"",IF($C31="No",VLOOKUP($A31,Questions!$A$2:$W$333,16,0)&amp;"",VLOOKUP($A31,Questions!$A$2:$W$333,15,0)&amp;""))</f>
        <v>DO NOT complete the Consulting section in the Case-Specific worksheet</v>
      </c>
      <c r="F31" s="88" t="e">
        <f>VLOOKUP($A31,#REF!,5,0)&amp;""</f>
        <v>#REF!</v>
      </c>
      <c r="I31" s="36"/>
    </row>
    <row r="32" spans="1:9" s="1" customFormat="1" ht="54" customHeight="1" x14ac:dyDescent="0.15">
      <c r="A32" s="25" t="s">
        <v>44</v>
      </c>
      <c r="B32" s="24" t="str">
        <f>VLOOKUP($A32,Questions!$A$2:$W$333,2,0)&amp;""</f>
        <v>Does your solution have AI features, or are there plans to implement AI features in the next 12 months?</v>
      </c>
      <c r="C32" s="28" t="s">
        <v>28</v>
      </c>
      <c r="D32" s="41" t="inlineStr">
        <is>
          <t xml:space="preserve">An optional staff-facing AI assistant is generally available. It looks up students and counts, builds lists, answers questions from the help center, and drafts contact log entries and text messages that a person reviews and sends. It is disabled by default for every program; each program's administrators decide whether to turn it on. Each program's AI traffic can run under its own API credential and spend limit, which TRIOPilot can revoke for that program alone. AI processing uses Anthropic's commercial API, whose terms of service incorporate the Anthropic Data Processing Addendum by reference, contractually prohibit training models on customer content, and automatically delete API inputs and outputs within 30 days. See the AI tab.</t>
        </is>
      </c>
      <c r="E32" s="79" t="str">
        <f>IF($C32="Yes",VLOOKUP($A32,Questions!$A$2:$W$333,17,0)&amp;"",IF($C32="No",VLOOKUP($A32,Questions!$A$2:$W$333,16,0)&amp;"",VLOOKUP($A32,Questions!$A$2:$W$333,15,0)&amp;""))</f>
        <v>DO complete the Artificial Intelligence (AI) worksheet</v>
      </c>
      <c r="F32" s="88" t="e">
        <f>VLOOKUP($A32,#REF!,5,0)&amp;""</f>
        <v>#REF!</v>
      </c>
      <c r="I32" s="36"/>
    </row>
    <row r="33" spans="1:10" s="1" customFormat="1" ht="54" customHeight="1" x14ac:dyDescent="0.15">
      <c r="A33" s="25" t="s">
        <v>46</v>
      </c>
      <c r="B33" s="24" t="str">
        <f>VLOOKUP($A33,Questions!$A$2:$W$333,2,0)&amp;""</f>
        <v>Does your solution process protected health information (PHI) or any data covered by the Health Insurance Portability and Accountability Act (HIPAA)?</v>
      </c>
      <c r="C33" s="28" t="s">
        <v>33</v>
      </c>
      <c r="D33" s="41" t="s">
        <v>47</v>
      </c>
      <c r="E33" s="79" t="str">
        <f>IF($C33="Yes",VLOOKUP($A33,Questions!$A$2:$W$333,17,0)&amp;"",IF($C33="No",VLOOKUP($A33,Questions!$A$2:$W$333,16,0)&amp;"",VLOOKUP($A33,Questions!$A$2:$W$333,15,0)&amp;""))</f>
        <v>DO NOT complete the HIPAA section in the Case-Specific worksheet</v>
      </c>
      <c r="F33" s="88" t="e">
        <f>VLOOKUP($A33,#REF!,5,0)&amp;""</f>
        <v>#REF!</v>
      </c>
      <c r="I33" s="36"/>
    </row>
    <row r="34" spans="1:10" s="1" customFormat="1" ht="54" customHeight="1" x14ac:dyDescent="0.15">
      <c r="A34" s="25" t="s">
        <v>48</v>
      </c>
      <c r="B34" s="24" t="str">
        <f>VLOOKUP($A34,Questions!$A$2:$W$333,2,0)&amp;""</f>
        <v>Is the solution designed to process, store, or transmit credit card information?</v>
      </c>
      <c r="C34" s="28" t="s">
        <v>33</v>
      </c>
      <c r="D34" s="41" t="s">
        <v>49</v>
      </c>
      <c r="E34" s="79" t="str">
        <f>IF($C34="Yes",VLOOKUP($A34,Questions!$A$2:$W$333,17,0)&amp;"",IF($C34="No",VLOOKUP($A34,Questions!$A$2:$W$333,16,0)&amp;"",VLOOKUP($A34,Questions!$A$2:$W$333,15,0)&amp;""))</f>
        <v>DO NOT complete the PCI-DSS section in the Case-Specific worksheet</v>
      </c>
      <c r="F34" s="88" t="e">
        <f>VLOOKUP($A34,#REF!,5,0)&amp;""</f>
        <v>#REF!</v>
      </c>
      <c r="I34" s="36"/>
    </row>
    <row r="35" spans="1:10" s="1" customFormat="1" ht="66" customHeight="1" x14ac:dyDescent="0.15">
      <c r="A35" s="25" t="s">
        <v>50</v>
      </c>
      <c r="B35" s="24" t="str">
        <f>VLOOKUP($A35,Questions!$A$2:$W$333,2,0)&amp;""</f>
        <v>Does operating your solution require the institution to operate a physical or virtual appliance in their own environment or to provide inbound firewall exceptions to allow your employees to remotely administer systems in the institution's environment?</v>
      </c>
      <c r="C35" s="28" t="s">
        <v>33</v>
      </c>
      <c r="D35" s="41" t="s">
        <v>51</v>
      </c>
      <c r="E35" s="79" t="str">
        <f>IF($C35="Yes",VLOOKUP($A35,Questions!$A$2:$W$333,17,0)&amp;"",IF($C35="No",VLOOKUP($A35,Questions!$A$2:$W$333,16,0)&amp;"",VLOOKUP($A35,Questions!$A$2:$W$333,15,0)&amp;""))</f>
        <v>DO NOT complete the On-Prem section in the Case-Specific worksheet</v>
      </c>
      <c r="F35" s="88" t="e">
        <f>VLOOKUP($A35,#REF!,5,0)&amp;""</f>
        <v>#REF!</v>
      </c>
      <c r="I35" s="36"/>
    </row>
    <row r="36" spans="1:10" s="1" customFormat="1" ht="63.75" customHeight="1" x14ac:dyDescent="0.15">
      <c r="A36" s="75" t="s">
        <v>52</v>
      </c>
      <c r="B36" s="24" t="str">
        <f>VLOOKUP($A36,Questions!$A$2:$W$333,2,0)&amp;""</f>
        <v>Does your solution have access to personal or institutional data?</v>
      </c>
      <c r="C36" s="28" t="s">
        <v>28</v>
      </c>
      <c r="D36" s="41" t="s">
        <v>53</v>
      </c>
      <c r="E36" s="79" t="str">
        <f>IF($C36="Yes",VLOOKUP($A36,Questions!$A$2:$W$333,17,0)&amp;"",IF($C36="No",VLOOKUP($A36,Questions!$A$2:$W$333,16,0)&amp;"",VLOOKUP($A36,Questions!$A$2:$W$333,15,0)&amp;""))</f>
        <v>DO complete the Privacy tab</v>
      </c>
      <c r="F36" s="88" t="e">
        <f>VLOOKUP($A36,#REF!,5,0)&amp;""</f>
        <v>#REF!</v>
      </c>
      <c r="G36" s="113" t="s">
        <v>39</v>
      </c>
      <c r="H36" s="36"/>
      <c r="J36" s="36"/>
    </row>
    <row r="37" spans="1:10" s="1" customFormat="1" ht="63.75" customHeight="1" x14ac:dyDescent="0.15">
      <c r="A37" s="118" t="s">
        <v>54</v>
      </c>
      <c r="B37" s="124"/>
      <c r="C37" s="125"/>
      <c r="D37" s="126"/>
      <c r="E37" s="127"/>
      <c r="F37" s="32"/>
      <c r="G37" s="113"/>
      <c r="H37" s="36"/>
      <c r="J37" s="36"/>
    </row>
    <row r="38" spans="1:10" ht="24.75" customHeight="1" x14ac:dyDescent="0.2">
      <c r="A38" s="46" t="s">
        <v>55</v>
      </c>
    </row>
    <row r="39" spans="1:10" ht="15" hidden="1" customHeight="1" x14ac:dyDescent="0.2"/>
    <row r="74" ht="15" hidden="1" customHeight="1" x14ac:dyDescent="0.2"/>
    <row r="7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1 A3:A38 B1:B38 C2:F2 C4:F12 C22:F22 C28:D28 E23:F36" xr:uid="{00000000-0002-0000-0100-000000000000}"/>
    <dataValidation allowBlank="1" showInputMessage="1" showErrorMessage="1" prompt="This cell should be left blank. Input your answer in column C." sqref="D3:F3 D13:F15 D16 D18:F21 D24 D27 E16:F17" xr:uid="{00000000-0002-0000-0100-000001000000}"/>
  </dataValidations>
  <hyperlinks>
    <hyperlink ref="A11" r:id="rId1" display="http://www.educause.edu/HECVAT" xr:uid="{00000000-0004-0000-0100-000000000000}"/>
  </hyperlinks>
  <pageMargins left="0.75" right="0.75" top="1" bottom="1" header="0.5" footer="0.5"/>
  <pageSetup orientation="landscape"/>
  <headerFooter>
    <oddFooter>&amp;L&amp;"Helvetica,Regular"&amp;12 &amp;K000000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36C"/>
  </sheetPr>
  <dimension ref="A1:L112"/>
  <sheetViews>
    <sheetView showGridLines="0" showZeros="0" topLeftCell="A55" zoomScale="80" zoomScaleNormal="80" workbookViewId="0">
      <selection activeCell="D45" sqref="D45"/>
    </sheetView>
  </sheetViews>
  <sheetFormatPr baseColWidth="10" defaultColWidth="0" defaultRowHeight="0" customHeight="1" zeroHeight="1" x14ac:dyDescent="0.2"/>
  <cols>
    <col min="1" max="1" width="8.25" style="143" customWidth="1"/>
    <col min="2" max="2" width="55.125" style="1" customWidth="1"/>
    <col min="3" max="3" width="18.875" style="14" customWidth="1"/>
    <col min="4" max="4" width="37.75" style="15" customWidth="1"/>
    <col min="5" max="5" width="32" style="16" customWidth="1"/>
    <col min="6" max="6" width="30.75" style="1" customWidth="1"/>
    <col min="7" max="7" width="18.125" style="1" customWidth="1"/>
    <col min="8" max="8" width="18.125" style="1" hidden="1" customWidth="1"/>
    <col min="9" max="10" width="18.125" style="36" hidden="1" customWidth="1"/>
    <col min="11" max="11" width="4.5" style="1" hidden="1" customWidth="1"/>
    <col min="12" max="12" width="6.625" style="1" hidden="1" customWidth="1"/>
    <col min="13" max="13" width="6.625" style="143" hidden="1" customWidth="1"/>
    <col min="14" max="16384" width="6.625" style="143" hidden="1"/>
  </cols>
  <sheetData>
    <row r="1" spans="1:10" ht="221" hidden="1" x14ac:dyDescent="0.2">
      <c r="A1" t="s">
        <v>0</v>
      </c>
    </row>
    <row r="2" spans="1:10" ht="36" customHeight="1" x14ac:dyDescent="0.2">
      <c r="A2" s="80" t="s">
        <v>57</v>
      </c>
      <c r="B2" s="80"/>
      <c r="C2" s="81"/>
      <c r="D2" s="80"/>
      <c r="E2" s="82"/>
      <c r="F2" s="82" t="str">
        <f>'Auto Responses'!$A$36</f>
        <v>Version 4.0</v>
      </c>
      <c r="J2" s="1"/>
    </row>
    <row r="3" spans="1:10" s="1" customFormat="1" ht="29" customHeight="1" x14ac:dyDescent="0.15">
      <c r="A3" s="38" t="s">
        <v>2</v>
      </c>
      <c r="B3" s="39"/>
      <c r="C3" s="53" t="str">
        <f>'START HERE'!$C$3</f>
        <v xml:space="preserve">10/11/2026</v>
      </c>
      <c r="D3" s="37"/>
      <c r="E3" s="37"/>
      <c r="F3" s="50"/>
      <c r="I3" s="36"/>
    </row>
    <row r="4" spans="1:10" s="1" customFormat="1" ht="36" customHeight="1" x14ac:dyDescent="0.15">
      <c r="A4" s="17" t="s">
        <v>4</v>
      </c>
      <c r="B4" s="18"/>
      <c r="C4" s="19"/>
      <c r="D4" s="20"/>
      <c r="E4" s="21"/>
      <c r="F4" s="21"/>
      <c r="I4" s="36"/>
    </row>
    <row r="5" spans="1:10"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10"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10"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10" s="1" customFormat="1" ht="19.5" customHeight="1" x14ac:dyDescent="0.15">
      <c r="A8" s="49" t="str">
        <f>HLOOKUP($A$4,'Auto Responses'!$D$2:$D$8,5,0)&amp;""</f>
        <v>4. DO NOT complete any fields in the "Analyst Report" sections or the "Analyst Notes" column.</v>
      </c>
      <c r="B8" s="22"/>
      <c r="C8" s="54"/>
      <c r="D8" s="22"/>
      <c r="E8" s="22"/>
      <c r="F8" s="129"/>
      <c r="I8" s="36"/>
    </row>
    <row r="9" spans="1:10" s="1" customFormat="1" ht="19.5" customHeight="1" x14ac:dyDescent="0.15">
      <c r="A9" s="49" t="str">
        <f>HLOOKUP($A$4,'Auto Responses'!$D$2:$D$8,6,0)&amp;""</f>
        <v>5. Return the completed file to institutions.</v>
      </c>
      <c r="B9" s="22"/>
      <c r="C9" s="54"/>
      <c r="D9" s="22"/>
      <c r="E9" s="22"/>
      <c r="F9" s="129"/>
      <c r="I9" s="36"/>
    </row>
    <row r="10" spans="1:10"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10" s="122" customFormat="1" ht="19.5" customHeight="1" x14ac:dyDescent="0.15">
      <c r="A11" s="119" t="str">
        <f>HLOOKUP($A$4,'Auto Responses'!$D$2:$D$9,8,0)&amp;""</f>
        <v>For full instructions, please visit educause.edu/HECVAT</v>
      </c>
      <c r="B11" s="120"/>
      <c r="C11" s="121"/>
      <c r="D11" s="120"/>
      <c r="E11" s="120"/>
      <c r="F11" s="131"/>
      <c r="I11" s="123"/>
    </row>
    <row r="12" spans="1:10" s="1" customFormat="1" ht="36" customHeight="1" x14ac:dyDescent="0.15">
      <c r="A12" s="52" t="str">
        <f>VLOOKUP(LEFT($A13,4),'Auto Responses'!$N$4:$O$38,2,0)&amp;""</f>
        <v xml:space="preserve"> General Information</v>
      </c>
      <c r="B12" s="18"/>
      <c r="C12" s="19" t="s">
        <v>23</v>
      </c>
      <c r="D12" s="31"/>
      <c r="E12" s="23"/>
      <c r="F12" s="23"/>
      <c r="I12" s="36"/>
      <c r="J12" s="36"/>
    </row>
    <row r="13" spans="1:10" s="1" customFormat="1" ht="22.25" customHeight="1" x14ac:dyDescent="0.15">
      <c r="A13" s="25" t="s">
        <v>5</v>
      </c>
      <c r="B13" s="27" t="str">
        <f>VLOOKUP($A13,Questions!$A$2:$W$333,2,0)&amp;""</f>
        <v>Solution Provider Name</v>
      </c>
      <c r="C13" s="60" t="str">
        <f>VLOOKUP($A13,'START HERE'!$A$13:$C$21,3,0)&amp;""</f>
        <v>Tamahagane, LLC (product: TRIOPilot)</v>
      </c>
      <c r="D13" s="34"/>
      <c r="E13" s="34"/>
      <c r="F13" s="50"/>
      <c r="I13" s="36"/>
      <c r="J13" s="36"/>
    </row>
    <row r="14" spans="1:10" s="1" customFormat="1" ht="22.25" customHeight="1" x14ac:dyDescent="0.15">
      <c r="A14" s="25" t="s">
        <v>7</v>
      </c>
      <c r="B14" s="27" t="str">
        <f>VLOOKUP($A14,Questions!$A$2:$W$333,2,0)&amp;""</f>
        <v>Solution Name</v>
      </c>
      <c r="C14" s="60" t="str">
        <f>VLOOKUP($A14,'START HERE'!$A$13:$C$21,3,0)&amp;""</f>
        <v>TRIOPilot</v>
      </c>
      <c r="D14" s="34"/>
      <c r="E14" s="34"/>
      <c r="F14" s="50"/>
      <c r="I14" s="36"/>
      <c r="J14" s="36"/>
    </row>
    <row r="15" spans="1:10" s="1" customFormat="1" ht="22.25" customHeight="1" x14ac:dyDescent="0.15">
      <c r="A15" s="25" t="s">
        <v>9</v>
      </c>
      <c r="B15" s="27"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4"/>
      <c r="E15" s="34"/>
      <c r="F15" s="50"/>
      <c r="I15" s="36"/>
      <c r="J15" s="36"/>
    </row>
    <row r="16" spans="1:10" s="1" customFormat="1" ht="22.25" customHeight="1" x14ac:dyDescent="0.15">
      <c r="A16" s="25" t="s">
        <v>11</v>
      </c>
      <c r="B16" s="27" t="str">
        <f>VLOOKUP($A16,Questions!$A$2:$W$333,2,0)&amp;""</f>
        <v>Solution Provider Contact Name</v>
      </c>
      <c r="C16" s="60" t="str">
        <f>VLOOKUP($A16,'START HERE'!$A$13:$C$21,3,0)&amp;""</f>
        <v>Matt Acevedo</v>
      </c>
      <c r="D16" s="34"/>
      <c r="E16" s="34"/>
      <c r="F16" s="50"/>
      <c r="I16" s="36"/>
      <c r="J16" s="36"/>
    </row>
    <row r="17" spans="1:10" s="1" customFormat="1" ht="22.25" customHeight="1" x14ac:dyDescent="0.15">
      <c r="A17" s="25" t="s">
        <v>13</v>
      </c>
      <c r="B17" s="27" t="str">
        <f>VLOOKUP($A17,Questions!$A$2:$W$333,2,0)&amp;""</f>
        <v>Solution Provider Contact Title</v>
      </c>
      <c r="C17" s="60" t="str">
        <f>VLOOKUP($A17,'START HERE'!$A$13:$C$21,3,0)&amp;""</f>
        <v>Founder</v>
      </c>
      <c r="D17" s="34"/>
      <c r="E17" s="34"/>
      <c r="F17" s="50"/>
      <c r="I17" s="36"/>
      <c r="J17" s="36"/>
    </row>
    <row r="18" spans="1:10" s="1" customFormat="1" ht="22.25" customHeight="1" x14ac:dyDescent="0.15">
      <c r="A18" s="25" t="s">
        <v>15</v>
      </c>
      <c r="B18" s="27" t="str">
        <f>VLOOKUP($A18,Questions!$A$2:$W$333,2,0)&amp;""</f>
        <v>Solution Provider Contact Email</v>
      </c>
      <c r="C18" s="60" t="str">
        <f>VLOOKUP($A18,'START HERE'!$A$13:$C$21,3,0)&amp;""</f>
        <v>hello@triopilot.com</v>
      </c>
      <c r="D18" s="34"/>
      <c r="E18" s="34"/>
      <c r="F18" s="50"/>
      <c r="I18" s="36"/>
      <c r="J18" s="36"/>
    </row>
    <row r="19" spans="1:10" s="1" customFormat="1" ht="22.25" customHeight="1" x14ac:dyDescent="0.15">
      <c r="A19" s="25" t="s">
        <v>17</v>
      </c>
      <c r="B19" s="27" t="str">
        <f>VLOOKUP($A19,Questions!$A$2:$W$333,2,0)&amp;""</f>
        <v>Solution Provider Contact Phone Number</v>
      </c>
      <c r="C19" s="60" t="str">
        <f>VLOOKUP($A19,'START HERE'!$A$13:$C$21,3,0)&amp;""</f>
        <v xml:space="preserve">305-204-1204</v>
      </c>
      <c r="D19" s="34"/>
      <c r="E19" s="34"/>
      <c r="F19" s="50"/>
      <c r="I19" s="36"/>
      <c r="J19" s="36"/>
    </row>
    <row r="20" spans="1:10" s="1" customFormat="1" ht="22.25" customHeight="1" thickBot="1" x14ac:dyDescent="0.2">
      <c r="A20" s="25" t="s">
        <v>19</v>
      </c>
      <c r="B20" s="27" t="str">
        <f>VLOOKUP($A20,Questions!$A$2:$W$333,2,0)&amp;""</f>
        <v>Country of Company Headquarters</v>
      </c>
      <c r="C20" s="60" t="str">
        <f>VLOOKUP($A20,'START HERE'!$A$13:$C$21,3,0)&amp;""</f>
        <v>United States</v>
      </c>
      <c r="D20" s="34"/>
      <c r="E20" s="34"/>
      <c r="F20" s="50"/>
      <c r="I20" s="36"/>
      <c r="J20" s="36"/>
    </row>
    <row r="21" spans="1:10" s="1" customFormat="1" ht="37.25" customHeight="1" thickBot="1" x14ac:dyDescent="0.2">
      <c r="A21" s="52" t="str">
        <f>VLOOKUP(LEFT($A22,4),'Auto Responses'!$N$4:$O$38,2,0)&amp;""</f>
        <v xml:space="preserve"> Documentation</v>
      </c>
      <c r="B21" s="30"/>
      <c r="C21" s="19" t="s">
        <v>23</v>
      </c>
      <c r="D21" s="33" t="s">
        <v>24</v>
      </c>
      <c r="E21" s="33" t="s">
        <v>25</v>
      </c>
      <c r="F21" s="83" t="s">
        <v>26</v>
      </c>
      <c r="I21" s="36"/>
      <c r="J21" s="36"/>
    </row>
    <row r="22" spans="1:10" s="1" customFormat="1" ht="38.25" customHeight="1" x14ac:dyDescent="0.15">
      <c r="A22" s="25" t="s">
        <v>58</v>
      </c>
      <c r="B22" s="24" t="str">
        <f>VLOOKUP($A22,Questions!$A$2:$W$333,2,0)</f>
        <v>Do you have a well-documented business continuity plan (BCP), with a clear owner, that is tested annually?*</v>
      </c>
      <c r="C22" s="28" t="s">
        <v>33</v>
      </c>
      <c r="D22" s="26" t="s">
        <v>59</v>
      </c>
      <c r="E22" s="79" t="str">
        <f>IF($C22="Yes",VLOOKUP($A22,Questions!$A$2:$W$333,17,0)&amp;"",IF($C22="No",VLOOKUP($A22,Questions!$A$2:$W$333,16,0)&amp;"",VLOOKUP($A22,Questions!$A$2:$W$333,15,0)&amp;""))</f>
        <v/>
      </c>
      <c r="F22" s="88" t="e">
        <f>VLOOKUP($A22,#REF!,5,0)&amp;""</f>
        <v>#REF!</v>
      </c>
      <c r="I22" s="36"/>
      <c r="J22" s="36"/>
    </row>
    <row r="23" spans="1:10" s="1" customFormat="1" ht="38.25" customHeight="1" x14ac:dyDescent="0.15">
      <c r="A23" s="25" t="s">
        <v>60</v>
      </c>
      <c r="B23" s="24" t="str">
        <f>VLOOKUP($A23,Questions!$A$2:$W$333,2,0)</f>
        <v>Do you have a well-documented disaster recovery plan (DRP), with a clear owner, that is tested annually?*</v>
      </c>
      <c r="C23" s="28" t="s">
        <v>33</v>
      </c>
      <c r="D23" s="26" t="s">
        <v>61</v>
      </c>
      <c r="E23" s="79" t="str">
        <f>IF($C23="Yes",VLOOKUP($A23,Questions!$A$2:$W$333,17,0)&amp;"",IF($C23="No",VLOOKUP($A23,Questions!$A$2:$W$333,16,0)&amp;"",VLOOKUP($A23,Questions!$A$2:$W$333,15,0)&amp;""))</f>
        <v/>
      </c>
      <c r="F23" s="88" t="e">
        <f>VLOOKUP($A23,#REF!,5,0)&amp;""</f>
        <v>#REF!</v>
      </c>
      <c r="I23" s="36"/>
      <c r="J23" s="36"/>
    </row>
    <row r="24" spans="1:10" s="1" customFormat="1" ht="45.75" customHeight="1" x14ac:dyDescent="0.15">
      <c r="A24" s="25" t="s">
        <v>62</v>
      </c>
      <c r="B24" s="24" t="str">
        <f>VLOOKUP($A24,Questions!$A$2:$W$333,2,0)</f>
        <v>Have you undergone a SSAE 18/SOC 2 audit?</v>
      </c>
      <c r="C24" s="28" t="s">
        <v>33</v>
      </c>
      <c r="D24" s="26" t="s">
        <v>63</v>
      </c>
      <c r="E24" s="79" t="str">
        <f>IF($C24="Yes",VLOOKUP($A24,Questions!$A$2:$W$333,17,0)&amp;"",IF($C24="No",VLOOKUP($A24,Questions!$A$2:$W$333,16,0)&amp;"",VLOOKUP($A24,Questions!$A$2:$W$333,15,0)&amp;""))</f>
        <v>Describe any plans to undergo a SSAE 18 audit.</v>
      </c>
      <c r="F24" s="88" t="e">
        <f>VLOOKUP($A24,#REF!,5,0)&amp;""</f>
        <v>#REF!</v>
      </c>
      <c r="I24" s="36"/>
      <c r="J24" s="36"/>
    </row>
    <row r="25" spans="1:10" s="1" customFormat="1" ht="48" customHeight="1" x14ac:dyDescent="0.15">
      <c r="A25" s="25" t="s">
        <v>64</v>
      </c>
      <c r="B25" s="24" t="str">
        <f>VLOOKUP($A25,Questions!$A$2:$W$333,2,0)</f>
        <v>Do you conform with a specific industry standard security framework (e.g., NIST Cybersecurity Framework, CIS Controls, ISO 27001, etc.)?</v>
      </c>
      <c r="C25" s="60" t="s">
        <v>33</v>
      </c>
      <c r="D25" s="26" t="s">
        <v>65</v>
      </c>
      <c r="E25" s="79" t="str">
        <f>IF($C25="Yes",VLOOKUP($A25,Questions!$A$2:$W$333,17,0)&amp;"",IF($C25="No",VLOOKUP($A25,Questions!$A$2:$W$333,16,0)&amp;"",VLOOKUP($A25,Questions!$A$2:$W$333,15,0)&amp;""))</f>
        <v>Describe any plans to conform to an industry standard security framework.</v>
      </c>
      <c r="F25" s="88" t="e">
        <f>VLOOKUP($A25,#REF!,5,0)&amp;""</f>
        <v>#REF!</v>
      </c>
      <c r="I25" s="36"/>
      <c r="J25" s="36"/>
    </row>
    <row r="26" spans="1:10" s="1" customFormat="1" ht="52.5" customHeight="1" x14ac:dyDescent="0.15">
      <c r="A26" s="25" t="s">
        <v>66</v>
      </c>
      <c r="B26" s="24" t="str">
        <f>VLOOKUP($A26,Questions!$A$2:$W$333,2,0)</f>
        <v>Can you provide overall system and/or application architecture diagrams, including a full description of the data flow for all components of the system?</v>
      </c>
      <c r="C26" s="28" t="s">
        <v>28</v>
      </c>
      <c r="D26" s="26" t="s">
        <v>67</v>
      </c>
      <c r="E26" s="79" t="str">
        <f>IF($C26="Yes",VLOOKUP($A26,Questions!$A$2:$W$333,17,0)&amp;"",IF($C26="No",VLOOKUP($A26,Questions!$A$2:$W$333,16,0)&amp;"",VLOOKUP($A26,Questions!$A$2:$W$333,15,0)&amp;""))</f>
        <v>Provide your diagrams (or a valid link to it) upon submission.</v>
      </c>
      <c r="F26" s="88" t="e">
        <f>VLOOKUP($A26,#REF!,5,0)&amp;""</f>
        <v>#REF!</v>
      </c>
      <c r="I26" s="36"/>
      <c r="J26" s="36"/>
    </row>
    <row r="27" spans="1:10" s="1" customFormat="1" ht="55.5" customHeight="1" x14ac:dyDescent="0.15">
      <c r="A27" s="25" t="s">
        <v>68</v>
      </c>
      <c r="B27" s="24" t="str">
        <f>VLOOKUP($A27,Questions!$A$2:$W$333,2,0)</f>
        <v>Does your organization have a data privacy policy?</v>
      </c>
      <c r="C27" s="28" t="s">
        <v>28</v>
      </c>
      <c r="D27" s="26" t="s">
        <v>69</v>
      </c>
      <c r="E27" s="79" t="str">
        <f>IF($C27="Yes",VLOOKUP($A27,Questions!$A$2:$W$333,17,0)&amp;"",IF($C27="No",VLOOKUP($A27,Questions!$A$2:$W$333,16,0)&amp;"",VLOOKUP($A27,Questions!$A$2:$W$333,15,0)&amp;""))</f>
        <v>Provide your data privacy document (or a valid link to it) upon submission.</v>
      </c>
      <c r="F27" s="88" t="e">
        <f>VLOOKUP($A27,#REF!,5,0)&amp;""</f>
        <v>#REF!</v>
      </c>
      <c r="I27" s="36"/>
      <c r="J27" s="36"/>
    </row>
    <row r="28" spans="1:10" s="1" customFormat="1" ht="38.25" customHeight="1" thickBot="1" x14ac:dyDescent="0.2">
      <c r="A28" s="25" t="s">
        <v>70</v>
      </c>
      <c r="B28" s="24" t="str">
        <f>VLOOKUP($A28,Questions!$A$2:$W$333,2,0)</f>
        <v>Do you have a documented, and currently implemented, employee onboarding and offboarding policy?</v>
      </c>
      <c r="C28" s="28" t="s">
        <v>33</v>
      </c>
      <c r="D28" s="26" t="s">
        <v>71</v>
      </c>
      <c r="E28" s="79" t="str">
        <f>IF($C28="Yes",VLOOKUP($A28,Questions!$A$2:$W$333,17,0)&amp;"",IF($C28="No",VLOOKUP($A28,Questions!$A$2:$W$333,16,0)&amp;"",VLOOKUP($A28,Questions!$A$2:$W$333,15,0)&amp;""))</f>
        <v>Briefly summarize your response.</v>
      </c>
      <c r="F28" s="88" t="e">
        <f>VLOOKUP($A28,#REF!,5,0)&amp;""</f>
        <v>#REF!</v>
      </c>
      <c r="G28" s="113" t="s">
        <v>39</v>
      </c>
      <c r="I28" s="36"/>
      <c r="J28" s="36"/>
    </row>
    <row r="29" spans="1:10" s="1" customFormat="1" ht="37.25" customHeight="1" thickBot="1" x14ac:dyDescent="0.2">
      <c r="A29" s="52" t="str">
        <f>VLOOKUP(LEFT($A30,4),'Auto Responses'!$N$4:$O$38,2,0)&amp;""</f>
        <v xml:space="preserve"> Assessment of Third Parties</v>
      </c>
      <c r="B29" s="30"/>
      <c r="C29" s="19" t="s">
        <v>23</v>
      </c>
      <c r="D29" s="33" t="s">
        <v>24</v>
      </c>
      <c r="E29" s="33" t="s">
        <v>25</v>
      </c>
      <c r="F29" s="83" t="s">
        <v>26</v>
      </c>
      <c r="I29" s="36"/>
      <c r="J29" s="36"/>
    </row>
    <row r="30" spans="1:10" s="1" customFormat="1" ht="46.5" customHeight="1" x14ac:dyDescent="0.15">
      <c r="A30" s="25" t="s">
        <v>72</v>
      </c>
      <c r="B30" s="24" t="str">
        <f>VLOOKUP($A30,Questions!$A$2:$W$333,2,0)</f>
        <v>Do you perform security assessments of third-party companies with which you share data (e.g., hosting providers, cloud services, PaaS, IaaS, SaaS)?*</v>
      </c>
      <c r="C30" s="28" t="s">
        <v>28</v>
      </c>
      <c r="D30" s="26" t="s">
        <v>73</v>
      </c>
      <c r="E30" s="79" t="str">
        <f>IF($C30="Yes",VLOOKUP($A30,Questions!$A$2:$W$333,17,0)&amp;"",IF($C30="No",VLOOKUP($A30,Questions!$A$2:$W$333,16,0)&amp;"",VLOOKUP($A30,Questions!$A$2:$W$333,15,0)&amp;""))</f>
        <v>Provide a summary of your practices that assures that the third party will be subject to the appropriate standards regarding security, service recoverability, and confidentiality.</v>
      </c>
      <c r="F30" s="88" t="e">
        <f>VLOOKUP($A30,#REF!,5,0)&amp;""</f>
        <v>#REF!</v>
      </c>
      <c r="I30" s="36"/>
      <c r="J30" s="36"/>
    </row>
    <row r="31" spans="1:10" s="1" customFormat="1" ht="61.5" customHeight="1" x14ac:dyDescent="0.15">
      <c r="A31" s="25" t="s">
        <v>74</v>
      </c>
      <c r="B31" s="24" t="str">
        <f>VLOOKUP($A31,Questions!$A$2:$W$333,2,0)</f>
        <v>Do you have contractual language in place with third parties governing access to institutional data?*</v>
      </c>
      <c r="C31" s="28" t="s">
        <v>28</v>
      </c>
      <c r="D31" s="26" t="inlineStr">
        <is>
          <t xml:space="preserve">[Supabase] Managed PostgreSQL database, sign-in, and document storage, on AWS in us-east-1. Data: All student and program data at rest. Agreement: its published terms and data processing addendum. [Vercel] Application hosting and content delivery; Web Analytics and Speed Insights. Data: All data in transit; for analytics, redacted page paths and page timings only, with no cookies and no identifiers. Agreement: its published terms and data processing addendum. [Resend] Transactional email; and TRIOPilot product announcement emails to program staff, sent from a separate domain (updates.triopilot.com) with an unsubscribe link. Data: Names and email addresses, sign-in codes, and staff notification emails that can name a student; for announcements, staff names and email addresses only, never student data. Agreement: its published terms and data processing addendum. [Twilio] Two-way text messages and call forwarding, on a subaccount for each program. Data: Phone numbers and message text. Only when the program turns texting on. Agreement: its published terms and data processing addendum. [Google reCAPTCHA] Bot protection on the public application form. Data: Interaction signals and IP address of the person filling in the form. Agreement: its published terms and data processing addendum. [Google Translate] Translation of the application form. Data: Application question and answer choice text written by the program, never student records. Agreement: its published terms and data processing addendum. [Mapbox] Address autocomplete and report map tiles. Data: Partial address text as it is typed; for map tiles, the viewer's IP address and the area shown. Agreement: its published terms and data processing addendum. [Sentry] Error monitoring, hosted in the United States. Data: The context needed to resolve an error, including student identity and request contents; credentials are always stripped. Agreement: Sentry data processing addendum, signed 2026-09-18. [Upstash] Rate limiting, with its primary region in AWS us-east-1. Data: IP addresses, user ids, and sign-in email addresses, used as counter keys. Agreement: its published terms and data processing addendum. [Stripe] Program subscription billing on hosted checkout. Data: Billing contact and payment details of the paying program; no student data. Agreement: its published terms and data processing addendum. [Anthropic] The in-app staff assistant, over the commercial API; and the operator's support tooling. Data: Staff questions and the records the assistant looks up; support reports and error details, which can identify a student. Each program's assistant traffic can run under its own API credential and spend limit, which TRIOPilot can revoke for that program alone. Only when the program turns the assistant on (for the assistant). Agreement: for the assistant, Anthropic commercial terms, which include its data processing addendum; for the support tooling, a Claude Max plan under Anthropic consumer terms, with model training turned off. [GitHub] Source code and support records. Data: Support report text, which can name a student, and the reporter's name and sign-in email. Agreement: its published terms and data processing addendum. [Microsoft] Outlook calendar sync for advisors who connect a calendar. Data: Appointment time and place, the student's first name and last initial, and the student's email as the attendee. Only when an advisor connects an Outlook calendar. Agreement: its published terms and data processing addendum. This list is published at https://triopilot.com/security.</t>
        </is>
      </c>
      <c r="E31" s="79" t="str">
        <f>IF($C31="Yes",VLOOKUP($A31,Questions!$A$2:$W$333,17,0)&amp;"",IF($C31="No",VLOOKUP($A31,Questions!$A$2:$W$333,16,0)&amp;"",VLOOKUP($A31,Questions!$A$2:$W$333,15,0)&amp;""))</f>
        <v>List each third party and why institutional data is shared with them. Format example: [Third Party Name] - Reason</v>
      </c>
      <c r="F31" s="88" t="e">
        <f>VLOOKUP($A31,#REF!,5,0)&amp;""</f>
        <v>#REF!</v>
      </c>
      <c r="I31" s="36"/>
      <c r="J31" s="36"/>
    </row>
    <row r="32" spans="1:10" s="1" customFormat="1" ht="50.25" customHeight="1" x14ac:dyDescent="0.15">
      <c r="A32" s="25" t="s">
        <v>76</v>
      </c>
      <c r="B32" s="24" t="str">
        <f>VLOOKUP($A32,Questions!$A$2:$W$333,2,0)</f>
        <v>Do the contracts in place with these third parties address liability in the event of a data breach?*</v>
      </c>
      <c r="C32" s="28" t="s">
        <v>28</v>
      </c>
      <c r="D32" s="26" t="s">
        <v>77</v>
      </c>
      <c r="E32" s="79" t="str">
        <f>IF($C32="Yes",VLOOKUP($A32,Questions!$A$2:$W$333,17,0)&amp;"",IF($C32="No",VLOOKUP($A32,Questions!$A$2:$W$333,16,0)&amp;"",VLOOKUP($A32,Questions!$A$2:$W$333,15,0)&amp;""))</f>
        <v/>
      </c>
      <c r="F32" s="88" t="e">
        <f>VLOOKUP($A32,#REF!,5,0)&amp;""</f>
        <v>#REF!</v>
      </c>
      <c r="I32" s="36"/>
      <c r="J32" s="36"/>
    </row>
    <row r="33" spans="1:10" s="1" customFormat="1" ht="62.25" customHeight="1" x14ac:dyDescent="0.15">
      <c r="A33" s="25" t="s">
        <v>78</v>
      </c>
      <c r="B33" s="24" t="str">
        <f>VLOOKUP($A33,Questions!$A$2:$W$333,2,0)</f>
        <v>Do you have an implemented third-party management strategy?*</v>
      </c>
      <c r="C33" s="28" t="s">
        <v>28</v>
      </c>
      <c r="D33" s="26" t="s">
        <v>79</v>
      </c>
      <c r="E33" s="79" t="str">
        <f>IF($C33="Yes",VLOOKUP($A33,Questions!$A$2:$W$333,17,0)&amp;"",IF($C33="No",VLOOKUP($A33,Questions!$A$2:$W$333,16,0)&amp;"",VLOOKUP($A33,Questions!$A$2:$W$333,15,0)&amp;""))</f>
        <v>Provide additional information that may help analysts better understand your environment and how it relates to third-party solutions.</v>
      </c>
      <c r="F33" s="88" t="e">
        <f>VLOOKUP($A33,#REF!,5,0)&amp;""</f>
        <v>#REF!</v>
      </c>
      <c r="I33" s="36"/>
      <c r="J33" s="36"/>
    </row>
    <row r="34" spans="1:10" s="1" customFormat="1" ht="53.25" customHeight="1" thickBot="1" x14ac:dyDescent="0.2">
      <c r="A34" s="25" t="s">
        <v>80</v>
      </c>
      <c r="B34" s="24" t="str">
        <f>VLOOKUP($A34,Questions!$A$2:$W$333,2,0)</f>
        <v>Do you have a process and implemented procedures for managing your hardware supply chain (e.g., telecommunications equipment, export licensing, computing devices)?</v>
      </c>
      <c r="C34" s="28" t="s">
        <v>81</v>
      </c>
      <c r="D34" s="26" t="s">
        <v>82</v>
      </c>
      <c r="E34" s="79" t="str">
        <f>IF($C34="Yes",VLOOKUP($A34,Questions!$A$2:$W$333,17,0)&amp;"",IF($C34="No",VLOOKUP($A34,Questions!$A$2:$W$333,16,0)&amp;"",VLOOKUP($A34,Questions!$A$2:$W$333,15,0)&amp;""))</f>
        <v>Make sure you address any national or regional regulations.</v>
      </c>
      <c r="F34" s="88" t="e">
        <f>VLOOKUP($A34,#REF!,5,0)&amp;""</f>
        <v>#REF!</v>
      </c>
      <c r="G34" s="113" t="s">
        <v>39</v>
      </c>
      <c r="I34" s="36"/>
      <c r="J34" s="36"/>
    </row>
    <row r="35" spans="1:10" s="1" customFormat="1" ht="37.25" customHeight="1" thickBot="1" x14ac:dyDescent="0.2">
      <c r="A35" s="52" t="str">
        <f>VLOOKUP(LEFT($A36,4),'Auto Responses'!$N$4:$O$38,2,0)&amp;""</f>
        <v xml:space="preserve"> Change Management</v>
      </c>
      <c r="B35" s="30"/>
      <c r="C35" s="19" t="s">
        <v>23</v>
      </c>
      <c r="D35" s="33" t="s">
        <v>24</v>
      </c>
      <c r="E35" s="33" t="s">
        <v>25</v>
      </c>
      <c r="F35" s="83" t="s">
        <v>26</v>
      </c>
      <c r="I35" s="36"/>
      <c r="J35" s="36"/>
    </row>
    <row r="36" spans="1:10" s="1" customFormat="1" ht="38.25" customHeight="1" x14ac:dyDescent="0.15">
      <c r="A36" s="25" t="s">
        <v>83</v>
      </c>
      <c r="B36" s="24" t="str">
        <f>VLOOKUP($A36,Questions!$A$2:$W$333,2,0)</f>
        <v>Will the institution be notified of major changes to your environment that could impact the institution's security posture?*</v>
      </c>
      <c r="C36" s="28" t="s">
        <v>28</v>
      </c>
      <c r="D36" s="26" t="s">
        <v>84</v>
      </c>
      <c r="E36" s="79" t="str">
        <f>IF($C36="Yes",VLOOKUP($A36,Questions!$A$2:$W$333,17,0)&amp;"",IF($C36="No",VLOOKUP($A36,Questions!$A$2:$W$333,16,0)&amp;"",VLOOKUP($A36,Questions!$A$2:$W$333,15,0)&amp;""))</f>
        <v>State how and when the institution will be notified of major changes to your environment.</v>
      </c>
      <c r="F36" s="88" t="e">
        <f>VLOOKUP($A36,#REF!,5,0)&amp;""</f>
        <v>#REF!</v>
      </c>
      <c r="I36" s="36"/>
      <c r="J36" s="36"/>
    </row>
    <row r="37" spans="1:10" s="1" customFormat="1" ht="54" customHeight="1" x14ac:dyDescent="0.15">
      <c r="A37" s="25" t="s">
        <v>85</v>
      </c>
      <c r="B37" s="24" t="str">
        <f>VLOOKUP($A37,Questions!$A$2:$W$333,2,0)</f>
        <v>Does the system support client customizations from one release to another?*</v>
      </c>
      <c r="C37" s="28" t="s">
        <v>28</v>
      </c>
      <c r="D37" s="26" t="s">
        <v>86</v>
      </c>
      <c r="E37" s="79" t="str">
        <f>IF($C37="Yes",VLOOKUP($A37,Questions!$A$2:$W$333,17,0)&amp;"",IF($C37="No",VLOOKUP($A37,Questions!$A$2:$W$333,16,0)&amp;"",VLOOKUP($A37,Questions!$A$2:$W$333,15,0)&amp;""))</f>
        <v>Describe or provide reference to your solution support strategy in regard to maintaining client customizations from one release to another.</v>
      </c>
      <c r="F37" s="88" t="e">
        <f>VLOOKUP($A37,#REF!,5,0)&amp;""</f>
        <v>#REF!</v>
      </c>
      <c r="I37" s="36"/>
      <c r="J37" s="36"/>
    </row>
    <row r="38" spans="1:10" s="1" customFormat="1" ht="65.25" customHeight="1" x14ac:dyDescent="0.15">
      <c r="A38" s="25" t="s">
        <v>87</v>
      </c>
      <c r="B38" s="24" t="str">
        <f>VLOOKUP($A38,Questions!$A$2:$W$333,2,0)</f>
        <v>Do you have an implemented system configuration management process (e.g.,secure "gold" images, etc.)?*</v>
      </c>
      <c r="C38" s="28" t="s">
        <v>28</v>
      </c>
      <c r="D38" s="26" t="s">
        <v>88</v>
      </c>
      <c r="E38" s="79" t="str">
        <f>IF($C38="Yes",VLOOKUP($A38,Questions!$A$2:$W$333,17,0)&amp;"",IF($C38="No",VLOOKUP($A38,Questions!$A$2:$W$333,16,0)&amp;"",VLOOKUP($A38,Questions!$A$2:$W$333,15,0)&amp;""))</f>
        <v>Summarize your implemented system configuration management precess.</v>
      </c>
      <c r="F38" s="88" t="e">
        <f>VLOOKUP($A38,#REF!,5,0)&amp;""</f>
        <v>#REF!</v>
      </c>
      <c r="I38" s="36"/>
      <c r="J38" s="36"/>
    </row>
    <row r="39" spans="1:10" s="1" customFormat="1" ht="38.25" customHeight="1" x14ac:dyDescent="0.15">
      <c r="A39" s="25" t="s">
        <v>89</v>
      </c>
      <c r="B39" s="24" t="str">
        <f>VLOOKUP($A39,Questions!$A$2:$W$333,2,0)</f>
        <v>Do you have a documented change management process?</v>
      </c>
      <c r="C39" s="28" t="s">
        <v>28</v>
      </c>
      <c r="D39" s="26" t="inlineStr">
        <is>
          <t xml:space="preserve">Changes flow through version control, a required check (type check, lint, full automated test run), and a staging environment before controlled production promotion. Database migrations are applied to the non-production project first, verified, then to production.</t>
        </is>
      </c>
      <c r="E39" s="79" t="str">
        <f>IF($C39="Yes",VLOOKUP($A39,Questions!$A$2:$W$333,17,0)&amp;"",IF($C39="No",VLOOKUP($A39,Questions!$A$2:$W$333,16,0)&amp;"",VLOOKUP($A39,Questions!$A$2:$W$333,15,0)&amp;""))</f>
        <v>Summarize your current change management process.</v>
      </c>
      <c r="F39" s="88" t="e">
        <f>VLOOKUP($A39,#REF!,5,0)&amp;""</f>
        <v>#REF!</v>
      </c>
      <c r="I39" s="36"/>
      <c r="J39" s="36"/>
    </row>
    <row r="40" spans="1:10" s="1" customFormat="1" ht="53.25" customHeight="1" x14ac:dyDescent="0.15">
      <c r="A40" s="25" t="s">
        <v>91</v>
      </c>
      <c r="B40" s="24" t="str">
        <f>VLOOKUP($A40,Questions!$A$2:$W$333,2,0)</f>
        <v>Does your change management process minimally include authorization, impact analysis, testing, and validation before moving changes to production?</v>
      </c>
      <c r="C40" s="28" t="s">
        <v>28</v>
      </c>
      <c r="D40" s="26" t="inlineStr">
        <is>
          <t xml:space="preserve">Every change is authorized by the accountable owner, tested by the full automated test suite, exercised on staging, and verified after production deployment.</t>
        </is>
      </c>
      <c r="E40" s="79" t="str">
        <f>IF($C40="Yes",VLOOKUP($A40,Questions!$A$2:$W$333,17,0)&amp;"",IF($C40="No",VLOOKUP($A40,Questions!$A$2:$W$333,16,0)&amp;"",VLOOKUP($A40,Questions!$A$2:$W$333,15,0)&amp;""))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40" s="88" t="e">
        <f>VLOOKUP($A40,#REF!,5,0)&amp;""</f>
        <v>#REF!</v>
      </c>
      <c r="I40" s="36"/>
      <c r="J40" s="36"/>
    </row>
    <row r="41" spans="1:10" s="1" customFormat="1" ht="54.75" customHeight="1" x14ac:dyDescent="0.15">
      <c r="A41" s="25" t="s">
        <v>93</v>
      </c>
      <c r="B41" s="24" t="str">
        <f>VLOOKUP($A41,Questions!$A$2:$W$333,2,0)</f>
        <v>Does your change management process verify that all required third-party libraries and dependencies are still supported with each major change?</v>
      </c>
      <c r="C41" s="28" t="s">
        <v>28</v>
      </c>
      <c r="D41" s="26" t="inlineStr">
        <is>
          <t xml:space="preserve">Dependency health is monitored continuously (GitHub Dependabot alerts plus dependency audits); the lockfile is integrity pinned, and framework or library upgrades must pass the full automated test run before release.</t>
        </is>
      </c>
      <c r="E41" s="79" t="str">
        <f>IF($C41="Yes",VLOOKUP($A41,Questions!$A$2:$W$333,17,0)&amp;"",IF($C41="No",VLOOKUP($A41,Questions!$A$2:$W$333,16,0)&amp;"",VLOOKUP($A41,Questions!$A$2:$W$333,15,0)&amp;""))</f>
        <v>Please describe your program to track these dependancies.</v>
      </c>
      <c r="F41" s="88" t="e">
        <f>VLOOKUP($A41,#REF!,5,0)&amp;""</f>
        <v>#REF!</v>
      </c>
      <c r="I41" s="36"/>
      <c r="J41" s="36"/>
    </row>
    <row r="42" spans="1:10" s="1" customFormat="1" ht="53.25" customHeight="1" x14ac:dyDescent="0.15">
      <c r="A42" s="25" t="s">
        <v>95</v>
      </c>
      <c r="B42" s="24" t="str">
        <f>VLOOKUP($A42,Questions!$A$2:$W$333,2,0)</f>
        <v>Do you have policy and procedure, currently implemented, managing how critical patches are applied to all systems and applications?</v>
      </c>
      <c r="C42" s="28" t="s">
        <v>28</v>
      </c>
      <c r="D42" s="26" t="s">
        <v>96</v>
      </c>
      <c r="E42" s="79" t="str">
        <f>IF($C42="Yes",VLOOKUP($A42,Questions!$A$2:$W$333,17,0)&amp;"",IF($C42="No",VLOOKUP($A42,Questions!$A$2:$W$333,16,0)&amp;"",VLOOKUP($A42,Questions!$A$2:$W$333,15,0)&amp;""))</f>
        <v>Summarize the policy and procedure(s) managing how critical patches are applied to systems and applications.</v>
      </c>
      <c r="F42" s="88" t="e">
        <f>VLOOKUP($A42,#REF!,5,0)&amp;""</f>
        <v>#REF!</v>
      </c>
      <c r="I42" s="36"/>
      <c r="J42" s="36"/>
    </row>
    <row r="43" spans="1:10" s="1" customFormat="1" ht="38.25" customHeight="1" x14ac:dyDescent="0.15">
      <c r="A43" s="25" t="s">
        <v>97</v>
      </c>
      <c r="B43" s="24" t="str">
        <f>VLOOKUP($A43,Questions!$A$2:$W$333,2,0)</f>
        <v>Have you implemented policies and procedures that guide how security risks are mitigated until patches can be applied?</v>
      </c>
      <c r="C43" s="28" t="s">
        <v>28</v>
      </c>
      <c r="D43" s="26" t="s">
        <v>98</v>
      </c>
      <c r="E43" s="79" t="str">
        <f>IF($C43="Yes",VLOOKUP($A43,Questions!$A$2:$W$333,17,0)&amp;"",IF($C43="No",VLOOKUP($A43,Questions!$A$2:$W$333,16,0)&amp;"",VLOOKUP($A43,Questions!$A$2:$W$333,15,0)&amp;""))</f>
        <v>Summarize the policy and procedure(s) guiding risk mitigation practices before critical patches can be applied.</v>
      </c>
      <c r="F43" s="88" t="e">
        <f>VLOOKUP($A43,#REF!,5,0)&amp;""</f>
        <v>#REF!</v>
      </c>
      <c r="I43" s="36"/>
      <c r="J43" s="36"/>
    </row>
    <row r="44" spans="1:10" s="1" customFormat="1" ht="52.5" customHeight="1" x14ac:dyDescent="0.15">
      <c r="A44" s="25" t="s">
        <v>99</v>
      </c>
      <c r="B44" s="24" t="str">
        <f>VLOOKUP($A44,Questions!$A$2:$W$333,2,0)</f>
        <v>Do clients have the option to not participate in or postpone an upgrade to a new release?</v>
      </c>
      <c r="C44" s="28" t="s">
        <v>33</v>
      </c>
      <c r="D44" s="26" t="s">
        <v>100</v>
      </c>
      <c r="E44" s="79" t="str">
        <f>IF($C44="Yes",VLOOKUP($A44,Questions!$A$2:$W$333,17,0)&amp;"",IF($C44="No",VLOOKUP($A44,Questions!$A$2:$W$333,16,0)&amp;"",VLOOKUP($A44,Questions!$A$2:$W$333,15,0)&amp;""))</f>
        <v>Summarize why clients do not have alternative release options.</v>
      </c>
      <c r="F44" s="88" t="e">
        <f>VLOOKUP($A44,#REF!,5,0)&amp;""</f>
        <v>#REF!</v>
      </c>
      <c r="I44" s="36"/>
      <c r="J44" s="36"/>
    </row>
    <row r="45" spans="1:10" s="1" customFormat="1" ht="64.5" customHeight="1" x14ac:dyDescent="0.15">
      <c r="A45" s="25" t="s">
        <v>101</v>
      </c>
      <c r="B45" s="24" t="str">
        <f>VLOOKUP($A45,Questions!$A$2:$W$333,2,0)</f>
        <v>Do you have a fully implemented solution support strategy that defines how many concurrent versions you support?</v>
      </c>
      <c r="C45" s="28" t="s">
        <v>28</v>
      </c>
      <c r="D45" s="26" t="s">
        <v>102</v>
      </c>
      <c r="E45" s="79" t="str">
        <f>IF($C45="Yes",VLOOKUP($A45,Questions!$A$2:$W$333,17,0)&amp;"",IF($C45="No",VLOOKUP($A45,Questions!$A$2:$W$333,16,0)&amp;"",VLOOKUP($A45,Questions!$A$2:$W$333,15,0)&amp;""))</f>
        <v>Describe or provide a reference to your solution support strategy in regard to maintaining software currency (i.e., how many concurrent versions are you willing to run and support?).</v>
      </c>
      <c r="F45" s="88" t="e">
        <f>VLOOKUP($A45,#REF!,5,0)&amp;""</f>
        <v>#REF!</v>
      </c>
      <c r="I45" s="36"/>
      <c r="J45" s="36"/>
    </row>
    <row r="46" spans="1:10" s="1" customFormat="1" ht="38.25" customHeight="1" x14ac:dyDescent="0.15">
      <c r="A46" s="25" t="s">
        <v>103</v>
      </c>
      <c r="B46" s="24" t="str">
        <f>VLOOKUP($A46,Questions!$A$2:$W$333,2,0)</f>
        <v>Do you have a release schedule for product updates?</v>
      </c>
      <c r="C46" s="28" t="s">
        <v>28</v>
      </c>
      <c r="D46" s="26" t="inlineStr">
        <is>
          <t xml:space="preserve">Continuous delivery: improvements ship as they pass the required checks, with zero downtime deploys. Significant functional changes are announced to institutional contacts.</t>
        </is>
      </c>
      <c r="E46" s="79" t="str">
        <f>IF($C46="Yes",VLOOKUP($A46,Questions!$A$2:$W$333,17,0)&amp;"",IF($C46="No",VLOOKUP($A46,Questions!$A$2:$W$333,16,0)&amp;"",VLOOKUP($A46,Questions!$A$2:$W$333,15,0)&amp;""))</f>
        <v>Provide a reference to this solution's release schedule.</v>
      </c>
      <c r="F46" s="88" t="e">
        <f>VLOOKUP($A46,#REF!,5,0)&amp;""</f>
        <v>#REF!</v>
      </c>
      <c r="I46" s="36"/>
      <c r="J46" s="36"/>
    </row>
    <row r="47" spans="1:10" s="1" customFormat="1" ht="54" customHeight="1" x14ac:dyDescent="0.15">
      <c r="A47" s="25" t="s">
        <v>105</v>
      </c>
      <c r="B47" s="24" t="str">
        <f>VLOOKUP($A47,Questions!$A$2:$W$333,2,0)</f>
        <v>Do you have a technology roadmap, for at least the next two years, for enhancements and bug fixes for the solution being assessed?</v>
      </c>
      <c r="C47" s="28" t="s">
        <v>28</v>
      </c>
      <c r="D47" s="26" t="s">
        <v>106</v>
      </c>
      <c r="E47" s="79" t="str">
        <f>IF($C47="Yes",VLOOKUP($A47,Questions!$A$2:$W$333,17,0)&amp;"",IF($C47="No",VLOOKUP($A47,Questions!$A$2:$W$333,16,0)&amp;"",VLOOKUP($A47,Questions!$A$2:$W$333,15,0)&amp;""))</f>
        <v>Provide a reference to your technology roadmap.</v>
      </c>
      <c r="F47" s="88" t="e">
        <f>VLOOKUP($A47,#REF!,5,0)&amp;""</f>
        <v>#REF!</v>
      </c>
      <c r="I47" s="36"/>
      <c r="J47" s="36"/>
    </row>
    <row r="48" spans="1:10" s="1" customFormat="1" ht="38.25" customHeight="1" x14ac:dyDescent="0.15">
      <c r="A48" s="25" t="s">
        <v>107</v>
      </c>
      <c r="B48" s="24" t="str">
        <f>VLOOKUP($A48,Questions!$A$2:$W$333,2,0)</f>
        <v>Can solution updates be completed without institutional involvement (i.e., technically or organizationally)?</v>
      </c>
      <c r="C48" s="28" t="s">
        <v>28</v>
      </c>
      <c r="D48" s="26" t="s">
        <v>108</v>
      </c>
      <c r="E48" s="79" t="str">
        <f>IF($C48="Yes",VLOOKUP($A48,Questions!$A$2:$W$333,17,0)&amp;"",IF($C48="No",VLOOKUP($A48,Questions!$A$2:$W$333,16,0)&amp;"",VLOOKUP($A48,Questions!$A$2:$W$333,15,0)&amp;""))</f>
        <v/>
      </c>
      <c r="F48" s="88" t="e">
        <f>VLOOKUP($A48,#REF!,5,0)&amp;""</f>
        <v>#REF!</v>
      </c>
      <c r="I48" s="36"/>
      <c r="J48" s="36"/>
    </row>
    <row r="49" spans="1:10" s="1" customFormat="1" ht="38.25" customHeight="1" x14ac:dyDescent="0.15">
      <c r="A49" s="25" t="s">
        <v>109</v>
      </c>
      <c r="B49" s="24" t="str">
        <f>VLOOKUP($A49,Questions!$A$2:$W$333,2,0)</f>
        <v>Are upgrades or system changes installed during off-peak hours or in a manner that does not impact the customer?</v>
      </c>
      <c r="C49" s="28" t="s">
        <v>28</v>
      </c>
      <c r="D49" s="26" t="s">
        <v>110</v>
      </c>
      <c r="E49" s="79" t="str">
        <f>IF($C49="Yes",VLOOKUP($A49,Questions!$A$2:$W$333,17,0)&amp;"",IF($C49="No",VLOOKUP($A49,Questions!$A$2:$W$333,16,0)&amp;"",VLOOKUP($A49,Questions!$A$2:$W$333,15,0)&amp;""))</f>
        <v>Define current off-peak hours, including time zones as necessary.</v>
      </c>
      <c r="F49" s="88" t="e">
        <f>VLOOKUP($A49,#REF!,5,0)&amp;""</f>
        <v>#REF!</v>
      </c>
      <c r="I49" s="36"/>
      <c r="J49" s="36"/>
    </row>
    <row r="50" spans="1:10" s="1" customFormat="1" ht="38.25" customHeight="1" x14ac:dyDescent="0.15">
      <c r="A50" s="25" t="s">
        <v>111</v>
      </c>
      <c r="B50" s="24" t="str">
        <f>VLOOKUP($A50,Questions!$A$2:$W$333,2,0)</f>
        <v>Do procedures exist to provide that emergency changes are documented and authorized (including after-the-fact approval)?</v>
      </c>
      <c r="C50" s="28" t="s">
        <v>28</v>
      </c>
      <c r="D50" s="26" t="s">
        <v>112</v>
      </c>
      <c r="E50" s="79" t="str">
        <f>IF($C50="Yes",VLOOKUP($A50,Questions!$A$2:$W$333,17,0)&amp;"",IF($C50="No",VLOOKUP($A50,Questions!$A$2:$W$333,16,0)&amp;"",VLOOKUP($A50,Questions!$A$2:$W$333,15,0)&amp;""))</f>
        <v>Summarize implemented procedures ensuring that emergency changes are documented and authorized.</v>
      </c>
      <c r="F50" s="88" t="e">
        <f>VLOOKUP($A50,#REF!,5,0)&amp;""</f>
        <v>#REF!</v>
      </c>
      <c r="I50" s="36"/>
      <c r="J50" s="36"/>
    </row>
    <row r="51" spans="1:10" s="1" customFormat="1" ht="48" customHeight="1" thickBot="1" x14ac:dyDescent="0.2">
      <c r="A51" s="25" t="s">
        <v>113</v>
      </c>
      <c r="B51" s="24" t="str">
        <f>VLOOKUP($A51,Questions!$A$2:$W$333,2,0)</f>
        <v>Do you have a systems management and configuration strategy that encompasses servers, appliances, cloud services, applications, and mobile devices (company and employee owned)?</v>
      </c>
      <c r="C51" s="28" t="s">
        <v>28</v>
      </c>
      <c r="D51" s="26" t="s">
        <v>114</v>
      </c>
      <c r="E51" s="79" t="str">
        <f>IF($C51="Yes",VLOOKUP($A51,Questions!$A$2:$W$333,17,0)&amp;"",IF($C51="No",VLOOKUP($A51,Questions!$A$2:$W$333,16,0)&amp;"",VLOOKUP($A51,Questions!$A$2:$W$333,15,0)&amp;""))</f>
        <v>Summarize your systems management and configuration strategy.</v>
      </c>
      <c r="F51" s="88" t="e">
        <f>VLOOKUP($A51,#REF!,5,0)&amp;""</f>
        <v>#REF!</v>
      </c>
      <c r="G51" s="113" t="s">
        <v>39</v>
      </c>
      <c r="I51" s="36"/>
      <c r="J51" s="36"/>
    </row>
    <row r="52" spans="1:10" s="1" customFormat="1" ht="37.25" customHeight="1" thickBot="1" x14ac:dyDescent="0.2">
      <c r="A52" s="52" t="str">
        <f>VLOOKUP(LEFT($A53,4),'Auto Responses'!$N$4:$O$38,2,0)&amp;""</f>
        <v xml:space="preserve"> Policies, Processes, and Procedures</v>
      </c>
      <c r="B52" s="30"/>
      <c r="C52" s="19" t="s">
        <v>23</v>
      </c>
      <c r="D52" s="33" t="s">
        <v>24</v>
      </c>
      <c r="E52" s="33" t="s">
        <v>25</v>
      </c>
      <c r="F52" s="83" t="s">
        <v>26</v>
      </c>
      <c r="I52" s="36"/>
      <c r="J52" s="36"/>
    </row>
    <row r="53" spans="1:10" s="1" customFormat="1" ht="38.25" customHeight="1" x14ac:dyDescent="0.15">
      <c r="A53" s="25" t="s">
        <v>115</v>
      </c>
      <c r="B53" s="24" t="str">
        <f>VLOOKUP($A53,Questions!$A$2:$W$333,2,0)</f>
        <v>Do you have a documented patch management process?*</v>
      </c>
      <c r="C53" s="28" t="s">
        <v>28</v>
      </c>
      <c r="D53" s="26" t="s">
        <v>116</v>
      </c>
      <c r="E53" s="79" t="str">
        <f>IF($C53="Yes",VLOOKUP($A53,Questions!$A$2:$W$333,17,0)&amp;"",IF($C53="No",VLOOKUP($A53,Questions!$A$2:$W$333,16,0)&amp;"",VLOOKUP($A53,Questions!$A$2:$W$333,15,0)&amp;""))</f>
        <v/>
      </c>
      <c r="F53" s="88" t="e">
        <f>VLOOKUP($A53,#REF!,5,0)&amp;""</f>
        <v>#REF!</v>
      </c>
      <c r="I53" s="36"/>
      <c r="J53" s="36"/>
    </row>
    <row r="54" spans="1:10" s="1" customFormat="1" ht="56.25" customHeight="1" x14ac:dyDescent="0.15">
      <c r="A54" s="25" t="s">
        <v>117</v>
      </c>
      <c r="B54" s="24" t="str">
        <f>VLOOKUP($A54,Questions!$A$2:$W$333,2,0)</f>
        <v>Can your organization comply with institutional policies on privacy and data protection with regard to users of institutional systems, if required?*</v>
      </c>
      <c r="C54" s="28" t="s">
        <v>28</v>
      </c>
      <c r="D54" s="26" t="s">
        <v>118</v>
      </c>
      <c r="E54" s="79" t="str">
        <f>IF($C54="Yes",VLOOKUP($A54,Questions!$A$2:$W$333,17,0)&amp;"",IF($C54="No",VLOOKUP($A54,Questions!$A$2:$W$333,16,0)&amp;"",VLOOKUP($A54,Questions!$A$2:$W$333,15,0)&amp;""))</f>
        <v>State that you have reviewed the institution's IT policies with regards to user privacy and data protection.</v>
      </c>
      <c r="F54" s="88" t="e">
        <f>VLOOKUP($A54,#REF!,5,0)&amp;""</f>
        <v>#REF!</v>
      </c>
      <c r="I54" s="36"/>
      <c r="J54" s="36"/>
    </row>
    <row r="55" spans="1:10" s="1" customFormat="1" ht="38.25" customHeight="1" x14ac:dyDescent="0.15">
      <c r="A55" s="25" t="s">
        <v>119</v>
      </c>
      <c r="B55" s="24" t="str">
        <f>VLOOKUP($A55,Questions!$A$2:$W$333,2,0)</f>
        <v>Is your company subject to the institution's geographic region's laws and regulations?*</v>
      </c>
      <c r="C55" s="28" t="s">
        <v>28</v>
      </c>
      <c r="D55" s="26" t="s">
        <v>120</v>
      </c>
      <c r="E55" s="79" t="str">
        <f>IF($C55="Yes",VLOOKUP($A55,Questions!$A$2:$W$333,17,0)&amp;"",IF($C55="No",VLOOKUP($A55,Questions!$A$2:$W$333,16,0)&amp;"",VLOOKUP($A55,Questions!$A$2:$W$333,15,0)&amp;""))</f>
        <v/>
      </c>
      <c r="F55" s="88" t="e">
        <f>VLOOKUP($A55,#REF!,5,0)&amp;""</f>
        <v>#REF!</v>
      </c>
      <c r="I55" s="36"/>
      <c r="J55" s="36"/>
    </row>
    <row r="56" spans="1:10" s="1" customFormat="1" ht="38.25" customHeight="1" x14ac:dyDescent="0.15">
      <c r="A56" s="25" t="s">
        <v>121</v>
      </c>
      <c r="B56" s="24" t="str">
        <f>VLOOKUP($A56,Questions!$A$2:$W$333,2,0)</f>
        <v>Can you accommodate encryption requirements using open standards?</v>
      </c>
      <c r="C56" s="28" t="s">
        <v>28</v>
      </c>
      <c r="D56" s="26" t="s">
        <v>122</v>
      </c>
      <c r="E56" s="79" t="str">
        <f>IF($C56="Yes",VLOOKUP($A56,Questions!$A$2:$W$333,17,0)&amp;"",IF($C56="No",VLOOKUP($A56,Questions!$A$2:$W$333,16,0)&amp;"",VLOOKUP($A56,Questions!$A$2:$W$333,15,0)&amp;""))</f>
        <v/>
      </c>
      <c r="F56" s="88" t="e">
        <f>VLOOKUP($A56,#REF!,5,0)&amp;""</f>
        <v>#REF!</v>
      </c>
      <c r="I56" s="36"/>
      <c r="J56" s="36"/>
    </row>
    <row r="57" spans="1:10" s="1" customFormat="1" ht="36" customHeight="1" x14ac:dyDescent="0.15">
      <c r="A57" s="25" t="s">
        <v>123</v>
      </c>
      <c r="B57" s="24" t="str">
        <f>VLOOKUP($A57,Questions!$A$2:$W$333,2,0)</f>
        <v>Do you have a documented systems development life cycle (SDLC)?</v>
      </c>
      <c r="C57" s="28" t="s">
        <v>28</v>
      </c>
      <c r="D57" s="26" t="inlineStr">
        <is>
          <t xml:space="preserve">The development lifecycle is documented in the engineering documentation: version control, a required pre-release check (type check, lint, full automated test run), staging verification, controlled production promotion, and a documented database migration workflow.</t>
        </is>
      </c>
      <c r="E57" s="79" t="str">
        <f>IF($C57="Yes",VLOOKUP($A57,Questions!$A$2:$W$333,17,0)&amp;"",IF($C57="No",VLOOKUP($A57,Questions!$A$2:$W$333,16,0)&amp;"",VLOOKUP($A57,Questions!$A$2:$W$333,15,0)&amp;""))</f>
        <v>Briefly summarize your SDLC or provide a link or attachment.</v>
      </c>
      <c r="F57" s="88" t="e">
        <f>VLOOKUP($A57,#REF!,5,0)&amp;""</f>
        <v>#REF!</v>
      </c>
      <c r="I57" s="36"/>
      <c r="J57" s="36"/>
    </row>
    <row r="58" spans="1:10" s="1" customFormat="1" ht="28.5" customHeight="1" x14ac:dyDescent="0.15">
      <c r="A58" s="25" t="s">
        <v>125</v>
      </c>
      <c r="B58" s="24" t="str">
        <f>VLOOKUP($A58,Questions!$A$2:$W$333,2,0)</f>
        <v>Do you perform background screenings or multi-state background checks on all employees prior to their first day of work?</v>
      </c>
      <c r="C58" s="28" t="s">
        <v>81</v>
      </c>
      <c r="D58" s="26" t="s">
        <v>126</v>
      </c>
      <c r="E58" s="79" t="str">
        <f>IF($C58="Yes",VLOOKUP($A58,Questions!$A$2:$W$333,17,0)&amp;"",IF($C58="No",VLOOKUP($A58,Questions!$A$2:$W$333,16,0)&amp;"",VLOOKUP($A58,Questions!$A$2:$W$333,15,0)&amp;""))</f>
        <v/>
      </c>
      <c r="F58" s="88" t="e">
        <f>VLOOKUP($A58,#REF!,5,0)&amp;""</f>
        <v>#REF!</v>
      </c>
      <c r="I58" s="36"/>
      <c r="J58" s="36"/>
    </row>
    <row r="59" spans="1:10" s="1" customFormat="1" ht="47.25" customHeight="1" x14ac:dyDescent="0.15">
      <c r="A59" s="25" t="s">
        <v>127</v>
      </c>
      <c r="B59" s="24" t="str">
        <f>VLOOKUP($A59,Questions!$A$2:$W$333,2,0)</f>
        <v>Do you require new employees to fill out agreements and review policies?</v>
      </c>
      <c r="C59" s="28" t="s">
        <v>81</v>
      </c>
      <c r="D59" s="26" t="s">
        <v>128</v>
      </c>
      <c r="E59" s="79" t="str">
        <f>IF($C59="Yes",VLOOKUP($A59,Questions!$A$2:$W$333,17,0)&amp;"",IF($C59="No",VLOOKUP($A59,Questions!$A$2:$W$333,16,0)&amp;"",VLOOKUP($A59,Questions!$A$2:$W$333,15,0)&amp;""))</f>
        <v/>
      </c>
      <c r="F59" s="88" t="e">
        <f>VLOOKUP($A59,#REF!,5,0)&amp;""</f>
        <v>#REF!</v>
      </c>
      <c r="I59" s="36"/>
      <c r="J59" s="36"/>
    </row>
    <row r="60" spans="1:10" s="1" customFormat="1" ht="46.5" customHeight="1" x14ac:dyDescent="0.15">
      <c r="A60" s="25" t="s">
        <v>129</v>
      </c>
      <c r="B60" s="24" t="str">
        <f>VLOOKUP($A60,Questions!$A$2:$W$333,2,0)</f>
        <v>Do you have a documented information security policy?</v>
      </c>
      <c r="C60" s="28" t="s">
        <v>33</v>
      </c>
      <c r="D60" s="26" t="s">
        <v>130</v>
      </c>
      <c r="E60" s="79" t="str">
        <f>IF($C60="Yes",VLOOKUP($A60,Questions!$A$2:$W$333,17,0)&amp;"",IF($C60="No",VLOOKUP($A60,Questions!$A$2:$W$333,16,0)&amp;"",VLOOKUP($A60,Questions!$A$2:$W$333,15,0)&amp;""))</f>
        <v>State plans to implement information security policy at your company.</v>
      </c>
      <c r="F60" s="88" t="e">
        <f>VLOOKUP($A60,#REF!,5,0)&amp;""</f>
        <v>#REF!</v>
      </c>
      <c r="I60" s="36"/>
      <c r="J60" s="36"/>
    </row>
    <row r="61" spans="1:10" s="1" customFormat="1" ht="48" customHeight="1" x14ac:dyDescent="0.15">
      <c r="A61" s="25" t="s">
        <v>131</v>
      </c>
      <c r="B61" s="24" t="str">
        <f>VLOOKUP($A61,Questions!$A$2:$W$333,2,0)</f>
        <v>Are information security principles designed into the product lifecycle?</v>
      </c>
      <c r="C61" s="28" t="s">
        <v>28</v>
      </c>
      <c r="D61" s="26" t="inlineStr">
        <is>
          <t xml:space="preserve">Security is designed in rather than bolted on: database-enforced row level security on every tenant table, a passwordless authentication model that eliminates password storage, least-privilege role capabilities, credential stripping on outbound telemetry, and adversarial security review of changes as standard engineering practice.</t>
        </is>
      </c>
      <c r="E61" s="79" t="str">
        <f>IF($C61="Yes",VLOOKUP($A61,Questions!$A$2:$W$333,17,0)&amp;"",IF($C61="No",VLOOKUP($A61,Questions!$A$2:$W$333,16,0)&amp;"",VLOOKUP($A61,Questions!$A$2:$W$333,15,0)&amp;""))</f>
        <v>Summarize the information security principles designed into the product lifecycle.</v>
      </c>
      <c r="F61" s="88" t="e">
        <f>VLOOKUP($A61,#REF!,5,0)&amp;""</f>
        <v>#REF!</v>
      </c>
      <c r="I61" s="36"/>
      <c r="J61" s="36"/>
    </row>
    <row r="62" spans="1:10" s="1" customFormat="1" ht="28.5" customHeight="1" x14ac:dyDescent="0.15">
      <c r="A62" s="25" t="s">
        <v>133</v>
      </c>
      <c r="B62" s="24" t="str">
        <f>VLOOKUP($A62,Questions!$A$2:$W$333,2,0)</f>
        <v>Will you comply with applicable breach notification laws?</v>
      </c>
      <c r="C62" s="28" t="s">
        <v>28</v>
      </c>
      <c r="D62" s="26" t="s">
        <v>134</v>
      </c>
      <c r="E62" s="79" t="str">
        <f>IF($C62="Yes",VLOOKUP($A62,Questions!$A$2:$W$333,17,0)&amp;"",IF($C62="No",VLOOKUP($A62,Questions!$A$2:$W$333,16,0)&amp;"",VLOOKUP($A62,Questions!$A$2:$W$333,15,0)&amp;""))</f>
        <v>State how quickly the institution will be notified of a data breach or security incident.</v>
      </c>
      <c r="F62" s="88" t="e">
        <f>VLOOKUP($A62,#REF!,5,0)&amp;""</f>
        <v>#REF!</v>
      </c>
      <c r="I62" s="36"/>
      <c r="J62" s="36"/>
    </row>
    <row r="63" spans="1:10" s="1" customFormat="1" ht="28.5" customHeight="1" x14ac:dyDescent="0.15">
      <c r="A63" s="25" t="s">
        <v>135</v>
      </c>
      <c r="B63" s="24" t="str">
        <f>VLOOKUP($A63,Questions!$A$2:$W$333,2,0)</f>
        <v>Do you have an information security awareness program?</v>
      </c>
      <c r="C63" s="28" t="s">
        <v>81</v>
      </c>
      <c r="D63" s="26" t="s">
        <v>136</v>
      </c>
      <c r="E63" s="79" t="str">
        <f>IF($C63="Yes",VLOOKUP($A63,Questions!$A$2:$W$333,17,0)&amp;"",IF($C63="No",VLOOKUP($A63,Questions!$A$2:$W$333,16,0)&amp;"",VLOOKUP($A63,Questions!$A$2:$W$333,15,0)&amp;""))</f>
        <v/>
      </c>
      <c r="F63" s="88" t="e">
        <f>VLOOKUP($A63,#REF!,5,0)&amp;""</f>
        <v>#REF!</v>
      </c>
      <c r="I63" s="36"/>
      <c r="J63" s="36"/>
    </row>
    <row r="64" spans="1:10" s="1" customFormat="1" ht="28.5" customHeight="1" x14ac:dyDescent="0.15">
      <c r="A64" s="25" t="s">
        <v>137</v>
      </c>
      <c r="B64" s="24" t="str">
        <f>VLOOKUP($A64,Questions!$A$2:$W$333,2,0)</f>
        <v>Is security awareness training mandatory for all employees?</v>
      </c>
      <c r="C64" s="28" t="s">
        <v>81</v>
      </c>
      <c r="D64" s="26" t="s">
        <v>138</v>
      </c>
      <c r="E64" s="79" t="str">
        <f>IF($C64="Yes",VLOOKUP($A64,Questions!$A$2:$W$333,17,0)&amp;"",IF($C64="No",VLOOKUP($A64,Questions!$A$2:$W$333,16,0)&amp;"",VLOOKUP($A64,Questions!$A$2:$W$333,15,0)&amp;""))</f>
        <v/>
      </c>
      <c r="F64" s="88" t="e">
        <f>VLOOKUP($A64,#REF!,5,0)&amp;""</f>
        <v>#REF!</v>
      </c>
      <c r="I64" s="36"/>
      <c r="J64" s="36"/>
    </row>
    <row r="65" spans="1:10" s="1" customFormat="1" ht="54" customHeight="1" x14ac:dyDescent="0.15">
      <c r="A65" s="25" t="s">
        <v>139</v>
      </c>
      <c r="B65" s="24" t="str">
        <f>VLOOKUP($A65,Questions!$A$2:$W$333,2,0)</f>
        <v>Do you have process and procedure(s) documented, and currently followed, that require a review and update of the access list(s) for privileged accounts?</v>
      </c>
      <c r="C65" s="28" t="s">
        <v>28</v>
      </c>
      <c r="D65" s="26" t="s">
        <v>140</v>
      </c>
      <c r="E65" s="79" t="str">
        <f>IF($C65="Yes",VLOOKUP($A65,Questions!$A$2:$W$333,17,0)&amp;"",IF($C65="No",VLOOKUP($A65,Questions!$A$2:$W$333,16,0)&amp;"",VLOOKUP($A65,Questions!$A$2:$W$333,15,0)&amp;""))</f>
        <v>Provide a brief summary and the implement review interval.</v>
      </c>
      <c r="F65" s="88" t="e">
        <f>VLOOKUP($A65,#REF!,5,0)&amp;""</f>
        <v>#REF!</v>
      </c>
      <c r="I65" s="36"/>
      <c r="J65" s="36"/>
    </row>
    <row r="66" spans="1:10" s="1" customFormat="1" ht="34.5" customHeight="1" x14ac:dyDescent="0.15">
      <c r="A66" s="25" t="s">
        <v>141</v>
      </c>
      <c r="B66" s="24" t="str">
        <f>VLOOKUP($A66,Questions!$A$2:$W$333,2,0)</f>
        <v>Do you have documented, and currently implemented, internal audit processes and procedures?</v>
      </c>
      <c r="C66" s="28" t="s">
        <v>28</v>
      </c>
      <c r="D66" s="26" t="s">
        <v>142</v>
      </c>
      <c r="E66" s="79" t="str">
        <f>IF($C66="Yes",VLOOKUP($A66,Questions!$A$2:$W$333,17,0)&amp;"",IF($C66="No",VLOOKUP($A66,Questions!$A$2:$W$333,16,0)&amp;"",VLOOKUP($A66,Questions!$A$2:$W$333,15,0)&amp;""))</f>
        <v>Summarize your internal audit processes and procedures.</v>
      </c>
      <c r="F66" s="88" t="e">
        <f>VLOOKUP($A66,#REF!,5,0)&amp;""</f>
        <v>#REF!</v>
      </c>
      <c r="I66" s="36"/>
      <c r="J66" s="36"/>
    </row>
    <row r="67" spans="1:10" s="1" customFormat="1" ht="39" customHeight="1" x14ac:dyDescent="0.15">
      <c r="A67" s="25" t="s">
        <v>143</v>
      </c>
      <c r="B67" s="24" t="str">
        <f>VLOOKUP($A67,Questions!$A$2:$W$333,2,0)</f>
        <v>Does your organization have physical security controls and policies in place?</v>
      </c>
      <c r="C67" s="28" t="s">
        <v>28</v>
      </c>
      <c r="D67" s="26" t="s">
        <v>144</v>
      </c>
      <c r="E67" s="79" t="str">
        <f>IF($C67="Yes",VLOOKUP($A67,Questions!$A$2:$W$333,17,0)&amp;"",IF($C67="No",VLOOKUP($A67,Questions!$A$2:$W$333,16,0)&amp;"",VLOOKUP($A67,Questions!$A$2:$W$333,15,0)&amp;""))</f>
        <v>Provide a copy of your physical security controls and policies along with this document (link or attached).</v>
      </c>
      <c r="F67" s="88" t="e">
        <f>VLOOKUP($A67,#REF!,5,0)&amp;""</f>
        <v>#REF!</v>
      </c>
      <c r="G67" s="113" t="s">
        <v>39</v>
      </c>
      <c r="H67" s="36"/>
    </row>
    <row r="68" spans="1:10" s="1" customFormat="1" ht="39" customHeight="1" x14ac:dyDescent="0.15">
      <c r="A68" s="46" t="s">
        <v>55</v>
      </c>
      <c r="B68" s="124"/>
      <c r="C68" s="125"/>
      <c r="D68" s="132"/>
      <c r="E68" s="127"/>
      <c r="F68" s="32"/>
      <c r="G68" s="113"/>
      <c r="H68" s="36"/>
    </row>
    <row r="69" spans="1:10" s="1" customFormat="1" ht="15" customHeight="1" x14ac:dyDescent="0.15">
      <c r="A69" s="133"/>
      <c r="C69" s="14"/>
      <c r="D69" s="15"/>
      <c r="E69" s="16"/>
      <c r="I69" s="36"/>
      <c r="J69" s="36"/>
    </row>
    <row r="70" spans="1:10" s="1" customFormat="1" ht="15" hidden="1" customHeight="1" x14ac:dyDescent="0.15">
      <c r="A70"/>
      <c r="C70" s="14"/>
      <c r="D70" s="15"/>
      <c r="E70" s="16"/>
      <c r="I70" s="36"/>
      <c r="J70" s="36"/>
    </row>
    <row r="71" spans="1:10" ht="57" hidden="1" customHeight="1" x14ac:dyDescent="0.2">
      <c r="A71" s="25" t="e">
        <f>#REF!</f>
        <v>#REF!</v>
      </c>
    </row>
    <row r="72" spans="1:10" ht="42.75" hidden="1" customHeight="1" x14ac:dyDescent="0.2">
      <c r="A72" s="25" t="e">
        <f>#REF!</f>
        <v>#REF!</v>
      </c>
    </row>
    <row r="73" spans="1:10" ht="15" hidden="1" customHeight="1" x14ac:dyDescent="0.2">
      <c r="A73" s="25" t="e">
        <f>#REF!</f>
        <v>#REF!</v>
      </c>
    </row>
    <row r="74" spans="1:10" ht="15" hidden="1" customHeight="1" x14ac:dyDescent="0.2">
      <c r="A74" s="25" t="e">
        <f>#REF!</f>
        <v>#REF!</v>
      </c>
    </row>
    <row r="75" spans="1:10" ht="15" hidden="1" customHeight="1" x14ac:dyDescent="0.2">
      <c r="A75" s="25" t="e">
        <f>#REF!</f>
        <v>#REF!</v>
      </c>
    </row>
    <row r="76" spans="1:10" ht="15" hidden="1" customHeight="1" x14ac:dyDescent="0.2">
      <c r="A76" s="25" t="e">
        <f>#REF!</f>
        <v>#REF!</v>
      </c>
    </row>
    <row r="77" spans="1:10" ht="15" hidden="1" customHeight="1" x14ac:dyDescent="0.2">
      <c r="A77" s="25" t="e">
        <f>#REF!</f>
        <v>#REF!</v>
      </c>
    </row>
    <row r="78" spans="1:10" ht="15" hidden="1" customHeight="1" x14ac:dyDescent="0.2"/>
    <row r="79" spans="1:10" ht="15" hidden="1" customHeight="1" x14ac:dyDescent="0.2"/>
    <row r="80" spans="1:10"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row r="86" ht="15" hidden="1" customHeight="1" x14ac:dyDescent="0.2"/>
    <row r="87" ht="15" hidden="1" customHeight="1" x14ac:dyDescent="0.2"/>
    <row r="88" ht="15" hidden="1" customHeight="1" x14ac:dyDescent="0.2"/>
    <row r="89" ht="15" hidden="1" customHeight="1" x14ac:dyDescent="0.2"/>
    <row r="90" ht="15" hidden="1" customHeight="1" x14ac:dyDescent="0.2"/>
    <row r="91" ht="15" hidden="1" customHeight="1" x14ac:dyDescent="0.2"/>
    <row r="92" ht="15" hidden="1" customHeight="1" x14ac:dyDescent="0.2"/>
    <row r="93" ht="15" hidden="1" customHeight="1" x14ac:dyDescent="0.2"/>
    <row r="94" ht="15" hidden="1" customHeight="1" x14ac:dyDescent="0.2"/>
    <row r="95" ht="15" hidden="1" customHeight="1" x14ac:dyDescent="0.2"/>
    <row r="96" ht="15" hidden="1" customHeight="1" x14ac:dyDescent="0.2"/>
    <row r="97" ht="15" hidden="1" customHeight="1" x14ac:dyDescent="0.2"/>
    <row r="98" ht="15" hidden="1" customHeight="1" x14ac:dyDescent="0.2"/>
    <row r="99" ht="15" hidden="1" customHeight="1" x14ac:dyDescent="0.2"/>
    <row r="100" ht="15" hidden="1" customHeight="1" x14ac:dyDescent="0.2"/>
    <row r="101" ht="15" hidden="1" customHeight="1" x14ac:dyDescent="0.2"/>
    <row r="102" ht="15" hidden="1" customHeight="1" x14ac:dyDescent="0.2"/>
    <row r="103" ht="15" hidden="1" customHeight="1" x14ac:dyDescent="0.2"/>
    <row r="104" ht="15" hidden="1" customHeight="1" x14ac:dyDescent="0.2"/>
    <row r="105" ht="15" hidden="1" customHeight="1" x14ac:dyDescent="0.2"/>
    <row r="106" ht="15" hidden="1" customHeight="1" x14ac:dyDescent="0.2"/>
    <row r="107" ht="15" hidden="1" customHeight="1" x14ac:dyDescent="0.2"/>
    <row r="108" ht="15" hidden="1" customHeight="1" x14ac:dyDescent="0.2"/>
    <row r="109" ht="15" hidden="1" customHeight="1" x14ac:dyDescent="0.2"/>
    <row r="110" ht="15" hidden="1" customHeight="1" x14ac:dyDescent="0.2"/>
    <row r="111" ht="15" hidden="1" customHeight="1" x14ac:dyDescent="0.2"/>
    <row r="112" ht="15" hidden="1" customHeight="1" x14ac:dyDescent="0.2"/>
  </sheetData>
  <dataValidations count="3">
    <dataValidation allowBlank="1" showInputMessage="1" showErrorMessage="1" promptTitle="Warning!" prompt="The HECVAT is built using a number of complex formulas. Editing this cell can break the functionality of the tool. " sqref="A3:A68 B2:B68 C2:F2 C5:F11 C12 C21 C29 C35 C52 D3:F3 D12 D21 D29 D35 D52 E12 E21:F67 F12" xr:uid="{00000000-0002-0000-0200-000000000000}"/>
    <dataValidation allowBlank="1" showInputMessage="1" showErrorMessage="1" prompt="This cell should be left blank. Input your answer in column C." sqref="D25" xr:uid="{00000000-0002-0000-0200-000001000000}"/>
    <dataValidation allowBlank="1" showInputMessage="1" showErrorMessage="1" prompt="This answer has been populated from the &quot;START HERE&quot; tab and does not need to be re-entered." sqref="C3 C13:C20" xr:uid="{00000000-0002-0000-0200-000002000000}"/>
  </dataValidations>
  <hyperlinks>
    <hyperlink ref="A11" r:id="rId1" display="http://www.educause.edu/HECVAT" xr:uid="{00000000-0004-0000-0200-000000000000}"/>
  </hyperlinks>
  <pageMargins left="0.75" right="0.75" top="1" bottom="1" header="0.5" footer="0.5"/>
  <pageSetup orientation="landscape"/>
  <headerFooter>
    <oddFooter>&amp;L&amp;"Helvetica,Regular"&amp;12 &amp;K000000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36C"/>
  </sheetPr>
  <dimension ref="A1:L85"/>
  <sheetViews>
    <sheetView showGridLines="0" showZeros="0" tabSelected="1" topLeftCell="A54" zoomScale="80" zoomScaleNormal="80" workbookViewId="0">
      <selection activeCell="D36" sqref="D36"/>
    </sheetView>
  </sheetViews>
  <sheetFormatPr baseColWidth="10" defaultColWidth="0" defaultRowHeight="0" customHeight="1" zeroHeight="1" x14ac:dyDescent="0.2"/>
  <cols>
    <col min="1" max="1" width="8.25" style="143" customWidth="1"/>
    <col min="2" max="2" width="55.125" style="1" customWidth="1"/>
    <col min="3" max="3" width="18.875" style="14" customWidth="1"/>
    <col min="4" max="4" width="37.75" style="15" customWidth="1"/>
    <col min="5" max="5" width="32" style="16" customWidth="1"/>
    <col min="6" max="6" width="30.75" style="1" customWidth="1"/>
    <col min="7" max="7" width="18.125" style="1" customWidth="1"/>
    <col min="8" max="8" width="18.125" style="1" hidden="1" customWidth="1"/>
    <col min="9" max="10" width="18.125" style="36" hidden="1" customWidth="1"/>
    <col min="11" max="11" width="4.5" style="1" hidden="1" customWidth="1"/>
    <col min="12" max="12" width="6.625" style="1" hidden="1" customWidth="1"/>
    <col min="13" max="13" width="6.625" style="143" hidden="1" customWidth="1"/>
    <col min="14" max="16384" width="6.625" style="143" hidden="1"/>
  </cols>
  <sheetData>
    <row r="1" spans="1:10" ht="221" hidden="1" x14ac:dyDescent="0.2">
      <c r="A1" t="s">
        <v>0</v>
      </c>
    </row>
    <row r="2" spans="1:10" ht="36" customHeight="1" x14ac:dyDescent="0.2">
      <c r="A2" s="80" t="s">
        <v>145</v>
      </c>
      <c r="B2" s="80"/>
      <c r="C2" s="81"/>
      <c r="D2" s="80"/>
      <c r="E2" s="82"/>
      <c r="F2" s="82" t="str">
        <f>'Auto Responses'!$A$36</f>
        <v>Version 4.0</v>
      </c>
      <c r="J2" s="1"/>
    </row>
    <row r="3" spans="1:10" s="1" customFormat="1" ht="29" customHeight="1" x14ac:dyDescent="0.15">
      <c r="A3" s="38" t="s">
        <v>2</v>
      </c>
      <c r="B3" s="39"/>
      <c r="C3" s="53" t="str">
        <f>'START HERE'!$C$3</f>
        <v xml:space="preserve">10/11/2026</v>
      </c>
      <c r="D3" s="37"/>
      <c r="E3" s="37"/>
      <c r="F3" s="50"/>
      <c r="I3" s="36"/>
    </row>
    <row r="4" spans="1:10" s="1" customFormat="1" ht="36" customHeight="1" x14ac:dyDescent="0.15">
      <c r="A4" s="17" t="s">
        <v>4</v>
      </c>
      <c r="B4" s="18"/>
      <c r="C4" s="19"/>
      <c r="D4" s="20"/>
      <c r="E4" s="21"/>
      <c r="F4" s="21"/>
      <c r="I4" s="36"/>
    </row>
    <row r="5" spans="1:10"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22"/>
      <c r="I5" s="36"/>
    </row>
    <row r="6" spans="1:10"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22"/>
      <c r="I6" s="36"/>
    </row>
    <row r="7" spans="1:10"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22"/>
      <c r="I7" s="36"/>
    </row>
    <row r="8" spans="1:10" s="1" customFormat="1" ht="19.5" customHeight="1" x14ac:dyDescent="0.15">
      <c r="A8" s="49" t="str">
        <f>HLOOKUP($A$4,'Auto Responses'!$D$2:$D$8,5,0)&amp;""</f>
        <v>4. DO NOT complete any fields in the "Analyst Report" sections or the "Analyst Notes" column.</v>
      </c>
      <c r="B8" s="22"/>
      <c r="C8" s="54"/>
      <c r="D8" s="22"/>
      <c r="E8" s="22"/>
      <c r="F8" s="22"/>
      <c r="I8" s="36"/>
    </row>
    <row r="9" spans="1:10" s="1" customFormat="1" ht="19.5" customHeight="1" x14ac:dyDescent="0.15">
      <c r="A9" s="49" t="str">
        <f>HLOOKUP($A$4,'Auto Responses'!$D$2:$D$8,6,0)&amp;""</f>
        <v>5. Return the completed file to institutions.</v>
      </c>
      <c r="B9" s="22"/>
      <c r="C9" s="54"/>
      <c r="D9" s="22"/>
      <c r="E9" s="22"/>
      <c r="F9" s="22"/>
      <c r="I9" s="36"/>
    </row>
    <row r="10" spans="1:10"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22"/>
      <c r="I10" s="36"/>
    </row>
    <row r="11" spans="1:10" s="1" customFormat="1" ht="19.5" customHeight="1" x14ac:dyDescent="0.15">
      <c r="A11" s="119" t="str">
        <f>HLOOKUP($A$4,'Auto Responses'!$D$2:$D$9,8,0)&amp;""</f>
        <v>For full instructions, please visit educause.edu/HECVAT</v>
      </c>
      <c r="B11" s="22"/>
      <c r="C11" s="54"/>
      <c r="D11" s="22"/>
      <c r="E11" s="22"/>
      <c r="F11" s="22"/>
      <c r="I11" s="36"/>
    </row>
    <row r="12" spans="1:10" s="1" customFormat="1" ht="36" customHeight="1" x14ac:dyDescent="0.15">
      <c r="A12" s="52" t="str">
        <f>VLOOKUP(LEFT($A13,4),'Auto Responses'!$N$4:$O$38,2,0)&amp;""</f>
        <v xml:space="preserve"> General Information</v>
      </c>
      <c r="B12" s="18"/>
      <c r="C12" s="19" t="s">
        <v>23</v>
      </c>
      <c r="D12" s="31"/>
      <c r="E12" s="23"/>
      <c r="F12" s="23"/>
      <c r="I12" s="36"/>
      <c r="J12" s="36"/>
    </row>
    <row r="13" spans="1:10" s="1" customFormat="1" ht="22.25" customHeight="1" x14ac:dyDescent="0.15">
      <c r="A13" s="25" t="s">
        <v>5</v>
      </c>
      <c r="B13" s="27" t="str">
        <f>VLOOKUP($A13,Questions!$A$2:$W$333,2,0)&amp;""</f>
        <v>Solution Provider Name</v>
      </c>
      <c r="C13" s="60" t="str">
        <f>VLOOKUP($A13,'START HERE'!$A$13:$C$21,3,0)&amp;""</f>
        <v>Tamahagane, LLC (product: TRIOPilot)</v>
      </c>
      <c r="D13" s="34"/>
      <c r="E13" s="34"/>
      <c r="F13" s="50"/>
      <c r="I13" s="36"/>
      <c r="J13" s="36"/>
    </row>
    <row r="14" spans="1:10" s="1" customFormat="1" ht="22.25" customHeight="1" x14ac:dyDescent="0.15">
      <c r="A14" s="25" t="s">
        <v>7</v>
      </c>
      <c r="B14" s="27" t="str">
        <f>VLOOKUP($A14,Questions!$A$2:$W$333,2,0)&amp;""</f>
        <v>Solution Name</v>
      </c>
      <c r="C14" s="60" t="str">
        <f>VLOOKUP($A14,'START HERE'!$A$13:$C$21,3,0)&amp;""</f>
        <v>TRIOPilot</v>
      </c>
      <c r="D14" s="34"/>
      <c r="E14" s="34"/>
      <c r="F14" s="50"/>
      <c r="I14" s="36"/>
      <c r="J14" s="36"/>
    </row>
    <row r="15" spans="1:10" s="1" customFormat="1" ht="22.25" customHeight="1" x14ac:dyDescent="0.15">
      <c r="A15" s="25" t="s">
        <v>9</v>
      </c>
      <c r="B15" s="27"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4"/>
      <c r="E15" s="34"/>
      <c r="F15" s="50"/>
      <c r="I15" s="36"/>
      <c r="J15" s="36"/>
    </row>
    <row r="16" spans="1:10" s="1" customFormat="1" ht="22.25" customHeight="1" thickBot="1" x14ac:dyDescent="0.2">
      <c r="A16" s="25" t="s">
        <v>19</v>
      </c>
      <c r="B16" s="27" t="str">
        <f>VLOOKUP($A16,Questions!$A$2:$W$333,2,0)&amp;""</f>
        <v>Country of Company Headquarters</v>
      </c>
      <c r="C16" s="60" t="str">
        <f>VLOOKUP($A16,'START HERE'!$A$13:$C$21,3,0)&amp;""</f>
        <v>United States</v>
      </c>
      <c r="D16" s="34"/>
      <c r="E16" s="34"/>
      <c r="F16" s="50"/>
      <c r="I16" s="36"/>
      <c r="J16" s="36"/>
    </row>
    <row r="17" spans="1:10" s="1" customFormat="1" ht="37.25" customHeight="1" thickBot="1" x14ac:dyDescent="0.2">
      <c r="A17" s="52" t="str">
        <f>VLOOKUP(LEFT($A18,4),'Auto Responses'!$N$4:$O$38,2,0)&amp;""</f>
        <v xml:space="preserve"> Required Questions</v>
      </c>
      <c r="B17" s="30"/>
      <c r="C17" s="19" t="s">
        <v>23</v>
      </c>
      <c r="D17" s="33"/>
      <c r="E17" s="33" t="s">
        <v>25</v>
      </c>
      <c r="F17" s="83" t="s">
        <v>26</v>
      </c>
      <c r="I17" s="36"/>
      <c r="J17" s="36"/>
    </row>
    <row r="18" spans="1:10" s="1" customFormat="1" ht="38.25" customHeight="1" thickBot="1" x14ac:dyDescent="0.2">
      <c r="A18" s="25" t="s">
        <v>40</v>
      </c>
      <c r="B18" s="24" t="str">
        <f>VLOOKUP($A18,Questions!$A$2:$W$333,2,0)</f>
        <v>Are you offering a product or platform?</v>
      </c>
      <c r="C18" s="57" t="str">
        <f>VLOOKUP($A18,'START HERE'!$A$23:$F$36,3,0)&amp;""</f>
        <v>Yes</v>
      </c>
      <c r="D18" s="43" t="str">
        <f>VLOOKUP($A18,'START HERE'!$A$23:$F$36,4,0)&amp;""</f>
        <v/>
      </c>
      <c r="E18" s="79" t="str">
        <f>IF($C18="Yes",VLOOKUP($A18,Questions!$A$2:$W$333,17,0)&amp;"",IF($C18="No",VLOOKUP($A18,Questions!$A$2:$W$333,16,0)&amp;"",VLOOKUP($A18,Questions!$A$2:$W$333,15,0)&amp;""))</f>
        <v>DO complete the Product and Infrastructure worksheets</v>
      </c>
      <c r="F18" s="88" t="e">
        <f>VLOOKUP($A18,#REF!,5,0)&amp;""</f>
        <v>#REF!</v>
      </c>
      <c r="G18" s="113" t="s">
        <v>39</v>
      </c>
      <c r="I18" s="36"/>
      <c r="J18" s="36"/>
    </row>
    <row r="19" spans="1:10" s="1" customFormat="1" ht="37.25" customHeight="1" thickBot="1" x14ac:dyDescent="0.2">
      <c r="A19" s="52" t="str">
        <f>VLOOKUP(LEFT($A20,4),'Auto Responses'!$N$4:$O$38,2,0)&amp;""</f>
        <v xml:space="preserve"> Authentication, Authorization, and Account Management</v>
      </c>
      <c r="B19" s="30"/>
      <c r="C19" s="19" t="s">
        <v>23</v>
      </c>
      <c r="D19" s="33" t="s">
        <v>24</v>
      </c>
      <c r="E19" s="33" t="s">
        <v>25</v>
      </c>
      <c r="F19" s="83" t="s">
        <v>26</v>
      </c>
      <c r="I19" s="36"/>
      <c r="J19" s="36"/>
    </row>
    <row r="20" spans="1:10" s="1" customFormat="1" ht="97.5" customHeight="1" x14ac:dyDescent="0.15">
      <c r="A20" s="25" t="s">
        <v>146</v>
      </c>
      <c r="B20" s="24" t="str">
        <f>VLOOKUP($A20,Questions!$A$2:$W$333,2,0)</f>
        <v>Does your solution support single sign-on (SSO) protocols for user and administrator authentication?*</v>
      </c>
      <c r="C20" s="28" t="s">
        <v>33</v>
      </c>
      <c r="D20" s="42" t="inlineStr">
        <is>
          <t xml:space="preserve">Not yet. Authentication is passwordless email verification (an emailed one-time code) for all users and administrators. Institutional SSO (SAML or OIDC) is on the product roadmap and is prioritized by customer need.</t>
        </is>
      </c>
      <c r="E20" s="79" t="str">
        <f>IF($C$18="No",'Auto Responses'!$A$3,IF($C20="Yes",VLOOKUP($A20,Questions!$A$2:$W$333,17,0)&amp;"",IF($C20="No",VLOOKUP($A20,Questions!$A$2:$W$333,16,0)&amp;"",VLOOKUP($A20,Questions!$A$2:$W$333,15,0)&amp;"")))</f>
        <v>Describe plans to support strong authentication practices.</v>
      </c>
      <c r="F20" s="88" t="e">
        <f>VLOOKUP($A20,#REF!,5,0)&amp;""</f>
        <v>#REF!</v>
      </c>
      <c r="I20" s="36"/>
      <c r="J20" s="36"/>
    </row>
    <row r="21" spans="1:10" s="1" customFormat="1" ht="45.75" customHeight="1" x14ac:dyDescent="0.15">
      <c r="A21" s="25" t="s">
        <v>148</v>
      </c>
      <c r="B21" s="24" t="str">
        <f>VLOOKUP($A21,Questions!$A$2:$W$333,2,0)</f>
        <v>Does your solution support local authentication protocols for user and administrator authentication?*</v>
      </c>
      <c r="C21" s="28" t="s">
        <v>28</v>
      </c>
      <c r="D21" s="42" t="inlineStr">
        <is>
          <t xml:space="preserve">Passwordless email one-time codes, natively supported for all users and administrators. No passwords exist in the system.</t>
        </is>
      </c>
      <c r="E21" s="79" t="str">
        <f>IF($C$18="No",'Auto Responses'!$A$3,IF($C21="Yes",VLOOKUP($A21,Questions!$A$2:$W$333,17,0)&amp;"",IF($C21="No",VLOOKUP($A21,Questions!$A$2:$W$333,16,0)&amp;"",VLOOKUP($A21,Questions!$A$2:$W$333,15,0)&amp;"")))</f>
        <v>Provide a detailed description of your local authentication mode practices.</v>
      </c>
      <c r="F21" s="88" t="e">
        <f>VLOOKUP($A21,#REF!,5,0)&amp;""</f>
        <v>#REF!</v>
      </c>
      <c r="I21" s="36"/>
      <c r="J21" s="36"/>
    </row>
    <row r="22" spans="1:10" s="1" customFormat="1" ht="48" customHeight="1" x14ac:dyDescent="0.15">
      <c r="A22" s="25" t="s">
        <v>150</v>
      </c>
      <c r="B22" s="24" t="str">
        <f>VLOOKUP($A22,Questions!$A$2:$W$333,2,0)</f>
        <v>Can you enforce password/passphrase complexity requirements (provided by the institution)?*</v>
      </c>
      <c r="C22" s="28" t="s">
        <v>81</v>
      </c>
      <c r="D22" s="42" t="s">
        <v>151</v>
      </c>
      <c r="E22" s="79" t="str">
        <f>IF($C$18="No",'Auto Responses'!$A$3,IF($C22="Yes",VLOOKUP($A22,Questions!$A$2:$W$333,17,0)&amp;"",IF($C22="No",VLOOKUP($A22,Questions!$A$2:$W$333,16,0)&amp;"",VLOOKUP($A22,Questions!$A$2:$W$333,15,0)&amp;"")))</f>
        <v/>
      </c>
      <c r="F22" s="88" t="e">
        <f>VLOOKUP($A22,#REF!,5,0)&amp;""</f>
        <v>#REF!</v>
      </c>
      <c r="I22" s="36"/>
      <c r="J22" s="36"/>
    </row>
    <row r="23" spans="1:10" s="1" customFormat="1" ht="72" customHeight="1" x14ac:dyDescent="0.15">
      <c r="A23" s="25" t="s">
        <v>152</v>
      </c>
      <c r="B23" s="24" t="str">
        <f>VLOOKUP($A23,Questions!$A$2:$W$333,2,0)</f>
        <v>Does the system have password complexity or length limitations and/or restrictions?*</v>
      </c>
      <c r="C23" s="28" t="s">
        <v>81</v>
      </c>
      <c r="D23" s="42" t="s">
        <v>153</v>
      </c>
      <c r="E23" s="79" t="str">
        <f>IF($C$18="No",'Auto Responses'!$A$3,IF($C23="Yes",VLOOKUP($A23,Questions!$A$2:$W$333,17,0)&amp;"",IF($C23="No",VLOOKUP($A23,Questions!$A$2:$W$333,16,0)&amp;"",VLOOKUP($A23,Questions!$A$2:$W$333,15,0)&amp;"")))</f>
        <v>Answer "yes" if your solution has internal limits to password complexity (max langth, certain special characters unsupported, etc.).</v>
      </c>
      <c r="F23" s="88" t="e">
        <f>VLOOKUP($A23,#REF!,5,0)&amp;""</f>
        <v>#REF!</v>
      </c>
      <c r="I23" s="36"/>
      <c r="J23" s="36"/>
    </row>
    <row r="24" spans="1:10" s="1" customFormat="1" ht="73.5" customHeight="1" x14ac:dyDescent="0.15">
      <c r="A24" s="25" t="s">
        <v>154</v>
      </c>
      <c r="B24" s="24" t="str">
        <f>VLOOKUP($A24,Questions!$A$2:$W$333,2,0)</f>
        <v>Do you have documented password/passphrase reset procedures that are currently implemented in the system and/or customer support?*</v>
      </c>
      <c r="C24" s="28" t="s">
        <v>81</v>
      </c>
      <c r="D24" s="42" t="inlineStr">
        <is>
          <t xml:space="preserve">No passwords exist to reset. Every sign-in uses a freshly issued, expiring one-time code delivered to the user's verified email address.</t>
        </is>
      </c>
      <c r="E24" s="79" t="str">
        <f>IF($C$18="No",'Auto Responses'!$A$3,IF($C24="Yes",VLOOKUP($A24,Questions!$A$2:$W$333,17,0)&amp;"",IF($C24="No",VLOOKUP($A24,Questions!$A$2:$W$333,16,0)&amp;"",VLOOKUP($A24,Questions!$A$2:$W$333,15,0)&amp;"")))</f>
        <v/>
      </c>
      <c r="F24" s="88" t="e">
        <f>VLOOKUP($A24,#REF!,5,0)&amp;""</f>
        <v>#REF!</v>
      </c>
      <c r="H24" s="36"/>
      <c r="I24" s="36"/>
      <c r="J24" s="36"/>
    </row>
    <row r="25" spans="1:10" s="1" customFormat="1" ht="57.75" customHeight="1" x14ac:dyDescent="0.15">
      <c r="A25" s="25" t="s">
        <v>156</v>
      </c>
      <c r="B25" s="24" t="str">
        <f>VLOOKUP($A25,Questions!$A$2:$W$333,2,0)</f>
        <v>Does your organization participate in InCommon or another eduGAIN-affiliated trust federation?*</v>
      </c>
      <c r="C25" s="28" t="s">
        <v>33</v>
      </c>
      <c r="D25" s="42"/>
      <c r="E25" s="79" t="str">
        <f>IF($C$18="No",'Auto Responses'!$A$3,IF($C25="Yes",VLOOKUP($A25,Questions!$A$2:$W$333,17,0)&amp;"",IF($C25="No",VLOOKUP($A25,Questions!$A$2:$W$333,16,0)&amp;"",VLOOKUP($A25,Questions!$A$2:$W$333,15,0)&amp;"")))</f>
        <v>Describe plans to participate in InCommon or another eduGAIN-affiliated trust federation.</v>
      </c>
      <c r="F25" s="88" t="e">
        <f>VLOOKUP($A25,#REF!,5,0)&amp;""</f>
        <v>#REF!</v>
      </c>
      <c r="I25" s="36"/>
      <c r="J25" s="36"/>
    </row>
    <row r="26" spans="1:10" s="1" customFormat="1" ht="38.25" customHeight="1" x14ac:dyDescent="0.15">
      <c r="A26" s="25" t="s">
        <v>157</v>
      </c>
      <c r="B26" s="24" t="str">
        <f>VLOOKUP($A26,Questions!$A$2:$W$333,2,0)</f>
        <v>Are there any passwords/passphrases hard-coded into your systems or solutions?*</v>
      </c>
      <c r="C26" s="28" t="s">
        <v>33</v>
      </c>
      <c r="D26" s="42" t="s">
        <v>158</v>
      </c>
      <c r="E26" s="79" t="str">
        <f>IF($C$18="No",'Auto Responses'!$A$3,IF($C26="Yes",VLOOKUP($A26,Questions!$A$2:$W$333,17,0)&amp;"",IF($C26="No",VLOOKUP($A26,Questions!$A$2:$W$333,16,0)&amp;"",VLOOKUP($A26,Questions!$A$2:$W$333,15,0)&amp;"")))</f>
        <v/>
      </c>
      <c r="F26" s="88" t="e">
        <f>VLOOKUP($A26,#REF!,5,0)&amp;""</f>
        <v>#REF!</v>
      </c>
      <c r="I26" s="36"/>
      <c r="J26" s="36"/>
    </row>
    <row r="27" spans="1:10" s="1" customFormat="1" ht="38.25" customHeight="1" x14ac:dyDescent="0.15">
      <c r="A27" s="25" t="s">
        <v>159</v>
      </c>
      <c r="B27" s="24" t="str">
        <f>VLOOKUP($A27,Questions!$A$2:$W$333,2,0)</f>
        <v>Are you storing any passwords in plaintext?*</v>
      </c>
      <c r="C27" s="28" t="s">
        <v>33</v>
      </c>
      <c r="D27" s="42" t="s">
        <v>160</v>
      </c>
      <c r="E27" s="79" t="str">
        <f>IF($C$18="No",'Auto Responses'!$A$3,IF($C27="Yes",VLOOKUP($A27,Questions!$A$2:$W$333,17,0)&amp;"",IF($C27="No",VLOOKUP($A27,Questions!$A$2:$W$333,16,0)&amp;"",VLOOKUP($A27,Questions!$A$2:$W$333,15,0)&amp;"")))</f>
        <v/>
      </c>
      <c r="F27" s="88" t="e">
        <f>VLOOKUP($A27,#REF!,5,0)&amp;""</f>
        <v>#REF!</v>
      </c>
      <c r="I27" s="36"/>
      <c r="J27" s="36"/>
    </row>
    <row r="28" spans="1:10" s="1" customFormat="1" ht="69.75" customHeight="1" x14ac:dyDescent="0.15">
      <c r="A28" s="25" t="s">
        <v>161</v>
      </c>
      <c r="B28" s="24" t="str">
        <f>VLOOKUP($A28,Questions!$A$2:$W$333,2,0)</f>
        <v>Are audit logs available that include AT LEAST all of the following: login, logout, actions performed, and source IP address?*</v>
      </c>
      <c r="C28" s="28" t="s">
        <v>28</v>
      </c>
      <c r="D28" s="42" t="s">
        <v>162</v>
      </c>
      <c r="E28" s="79" t="str">
        <f>IF($C$18="No",'Auto Responses'!$A$3,IF($C28="Yes",VLOOKUP($A28,Questions!$A$2:$W$333,17,0)&amp;"",IF($C28="No",VLOOKUP($A28,Questions!$A$2:$W$333,16,0)&amp;"",VLOOKUP($A28,Questions!$A$2:$W$333,15,0)&amp;"")))</f>
        <v/>
      </c>
      <c r="F28" s="88" t="e">
        <f>VLOOKUP($A28,#REF!,5,0)&amp;""</f>
        <v>#REF!</v>
      </c>
      <c r="I28" s="36"/>
      <c r="J28" s="36"/>
    </row>
    <row r="29" spans="1:10" s="1" customFormat="1" ht="104.25" customHeight="1" x14ac:dyDescent="0.15">
      <c r="A29" s="25" t="s">
        <v>163</v>
      </c>
      <c r="B29" s="24" t="str">
        <f>VLOOKUP($A29,Questions!$A$2:$W$333,2,0)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61" t="inlineStr">
        <is>
          <t xml:space="preserve">Authentication events (sign-ins, token issuance, sign-outs, failures) are captured by the managed authentication service with source IP. Security-relevant application actions are captured in the audit log: student record views, edits, exports and deletions, contact and document actions, role and permission changes, settings changes, SMS sends, and user invitations, each with actor, timestamp, and detail. Authorization denials return structured errors carried in server logs with request identifiers, and server errors are captured in monitoring (credentials stripped). An account archived in every program it belongs to is refused at sign-in. No institutional setup is required; logging is on for every tenant by default.</t>
        </is>
      </c>
      <c r="D29" s="42"/>
      <c r="E29" s="79" t="str">
        <f>IF($C$18="No",'Auto Responses'!$A$3,IF($C29="Yes",VLOOKUP($A29,Questions!$A$2:$W$333,17,0)&amp;"",IF($C29="No",VLOOKUP($A29,Questions!$A$2:$W$333,16,0)&amp;"",VLOOKUP($A29,Questions!$A$2:$W$333,15,0)&amp;"")))</f>
        <v>Ensure that all elements of AAAI-10 are clearly stated in your response.</v>
      </c>
      <c r="F29" s="88" t="e">
        <f>VLOOKUP($A29,#REF!,5,0)&amp;""</f>
        <v>#REF!</v>
      </c>
      <c r="I29" s="36"/>
      <c r="J29" s="36"/>
    </row>
    <row r="30" spans="1:10" s="1" customFormat="1" ht="48" customHeight="1" x14ac:dyDescent="0.15">
      <c r="A30" s="25" t="s">
        <v>165</v>
      </c>
      <c r="B30" s="24" t="str">
        <f>VLOOKUP($A30,Questions!$A$2:$W$333,2,0)</f>
        <v>Can you provide the institution documentation regarding the retention period for those logs, how logs are protected, and whether they are accessible to the customer (and if so, how)?*</v>
      </c>
      <c r="C30" s="28" t="s">
        <v>28</v>
      </c>
      <c r="D30" s="42" t="s">
        <v>166</v>
      </c>
      <c r="E30" s="79" t="str">
        <f>IF($C$18="No",'Auto Responses'!$A$3,IF($C30="Yes",VLOOKUP($A30,Questions!$A$2:$W$333,17,0)&amp;"",IF($C30="No",VLOOKUP($A30,Questions!$A$2:$W$333,16,0)&amp;"",VLOOKUP($A30,Questions!$A$2:$W$333,15,0)&amp;"")))</f>
        <v/>
      </c>
      <c r="F30" s="88" t="e">
        <f>VLOOKUP($A30,#REF!,5,0)&amp;""</f>
        <v>#REF!</v>
      </c>
      <c r="I30" s="36"/>
      <c r="J30" s="36"/>
    </row>
    <row r="31" spans="1:10" s="1" customFormat="1" ht="55.5" customHeight="1" x14ac:dyDescent="0.15">
      <c r="A31" s="25" t="s">
        <v>167</v>
      </c>
      <c r="B31" s="24" t="str">
        <f>VLOOKUP($A31,Questions!$A$2:$W$333,2,0)</f>
        <v>Does your application support integration with other authentication and authorization systems?</v>
      </c>
      <c r="C31" s="28" t="s">
        <v>33</v>
      </c>
      <c r="D31" s="42" t="s">
        <v>168</v>
      </c>
      <c r="E31" s="79" t="str">
        <f>IF($C$18="No",'Auto Responses'!$A$3,IF($C31="Yes",VLOOKUP($A31,Questions!$A$2:$W$333,17,0)&amp;"",IF($C31="No",VLOOKUP($A31,Questions!$A$2:$W$333,16,0)&amp;"",VLOOKUP($A31,Questions!$A$2:$W$333,15,0)&amp;"")))</f>
        <v>Describe any plans to support integration with other authentication and authorization systems.</v>
      </c>
      <c r="F31" s="88" t="e">
        <f>VLOOKUP($A31,#REF!,5,0)&amp;""</f>
        <v>#REF!</v>
      </c>
      <c r="I31" s="36"/>
      <c r="J31" s="36"/>
    </row>
    <row r="32" spans="1:10" s="1" customFormat="1" ht="38.25" customHeight="1" x14ac:dyDescent="0.15">
      <c r="A32" s="25" t="s">
        <v>169</v>
      </c>
      <c r="B32" s="24" t="str">
        <f>VLOOKUP($A32,Questions!$A$2:$W$333,2,0)</f>
        <v>Do you allow the customer to specify attribute mappings for any needed information beyond a user identifier? (e.g., Reference eduPerson, ePPA/ePPN/ePE)</v>
      </c>
      <c r="C32" s="28" t="s">
        <v>33</v>
      </c>
      <c r="D32" s="42" t="s">
        <v>170</v>
      </c>
      <c r="E32" s="79" t="str">
        <f>IF($C$18="No",'Auto Responses'!$A$3,IF($C32="Yes",VLOOKUP($A32,Questions!$A$2:$W$333,17,0)&amp;"",IF($C32="No",VLOOKUP($A32,Questions!$A$2:$W$333,16,0)&amp;"",VLOOKUP($A32,Questions!$A$2:$W$333,15,0)&amp;"")))</f>
        <v>Describe plans to allow customers to specify attribute mappings.</v>
      </c>
      <c r="F32" s="88" t="e">
        <f>VLOOKUP($A32,#REF!,5,0)&amp;""</f>
        <v>#REF!</v>
      </c>
      <c r="I32" s="36"/>
      <c r="J32" s="36"/>
    </row>
    <row r="33" spans="1:10" s="1" customFormat="1" ht="60" customHeight="1" x14ac:dyDescent="0.15">
      <c r="A33" s="25" t="s">
        <v>171</v>
      </c>
      <c r="B33" s="24" t="str">
        <f>VLOOKUP($A33,Questions!$A$2:$W$333,2,0)</f>
        <v>Does your application support directory integration for user accounts?</v>
      </c>
      <c r="C33" s="28" t="s">
        <v>33</v>
      </c>
      <c r="D33" s="42" t="s">
        <v>172</v>
      </c>
      <c r="E33" s="79" t="str">
        <f>IF($C$18="No",'Auto Responses'!$A$3,IF($C33="Yes",VLOOKUP($A33,Questions!$A$2:$W$333,17,0)&amp;"",IF($C33="No",VLOOKUP($A33,Questions!$A$2:$W$333,16,0)&amp;"",VLOOKUP($A33,Questions!$A$2:$W$333,15,0)&amp;"")))</f>
        <v>Describe any plans to support external authentication services in place of local authentication.</v>
      </c>
      <c r="F33" s="88" t="e">
        <f>VLOOKUP($A33,#REF!,5,0)&amp;""</f>
        <v>#REF!</v>
      </c>
      <c r="I33" s="36"/>
      <c r="J33" s="36"/>
    </row>
    <row r="34" spans="1:10" s="1" customFormat="1" ht="75" customHeight="1" x14ac:dyDescent="0.15">
      <c r="A34" s="25" t="s">
        <v>173</v>
      </c>
      <c r="B34" s="24" t="str">
        <f>VLOOKUP($A34,Questions!$A$2:$W$333,2,0)</f>
        <v>Does your solution support any of the following web SSO standards: SAML2 (with redirect flow), OIDC, CAS, or other?</v>
      </c>
      <c r="C34" s="28" t="s">
        <v>33</v>
      </c>
      <c r="D34" s="42" t="s">
        <v>174</v>
      </c>
      <c r="E34" s="79" t="str">
        <f>IF($C$18="No",'Auto Responses'!$A$3,IF($C34="Yes",VLOOKUP($A34,Questions!$A$2:$W$333,17,0)&amp;"",IF($C34="No",VLOOKUP($A34,Questions!$A$2:$W$333,16,0)&amp;"",VLOOKUP($A34,Questions!$A$2:$W$333,15,0)&amp;"")))</f>
        <v>Describe plans to support web SSO in your solution.</v>
      </c>
      <c r="F34" s="88" t="e">
        <f>VLOOKUP($A34,#REF!,5,0)&amp;""</f>
        <v>#REF!</v>
      </c>
      <c r="I34" s="36"/>
      <c r="J34" s="36"/>
    </row>
    <row r="35" spans="1:10" s="1" customFormat="1" ht="70.5" customHeight="1" x14ac:dyDescent="0.15">
      <c r="A35" s="25" t="s">
        <v>175</v>
      </c>
      <c r="B35" s="24" t="str">
        <f>VLOOKUP($A35,Questions!$A$2:$W$333,2,0)</f>
        <v>Do you support differentiation between email address and user identifier?</v>
      </c>
      <c r="C35" s="28" t="s">
        <v>28</v>
      </c>
      <c r="D35" s="42" t="inlineStr">
        <is>
          <t xml:space="preserve">Users are identified internally by an immutable unique identifier; the email address is a changeable login attribute. Changing the sign-in email takes two one-time codes, one sent to the current address and one to the new address.</t>
        </is>
      </c>
      <c r="E35" s="79" t="str">
        <f>IF($C$18="No",'Auto Responses'!$A$3,IF($C35="Yes",VLOOKUP($A35,Questions!$A$2:$W$333,17,0)&amp;"",IF($C35="No",VLOOKUP($A35,Questions!$A$2:$W$333,16,0)&amp;"",VLOOKUP($A35,Questions!$A$2:$W$333,15,0)&amp;"")))</f>
        <v/>
      </c>
      <c r="F35" s="88" t="e">
        <f>VLOOKUP($A35,#REF!,5,0)&amp;""</f>
        <v>#REF!</v>
      </c>
      <c r="I35" s="36"/>
      <c r="J35" s="36"/>
    </row>
    <row r="36" spans="1:10" s="1" customFormat="1" ht="57.75" customHeight="1" x14ac:dyDescent="0.15">
      <c r="A36" s="25" t="s">
        <v>177</v>
      </c>
      <c r="B36" s="24" t="str">
        <f>VLOOKUP($A36,Questions!$A$2:$W$333,2,0)</f>
        <v>If you don't support SSO, does your application and/or user frontend/portal support multifactor authentication (e.g., Duo, Google Authenticator, OTP, etc.)?</v>
      </c>
      <c r="C36" s="28" t="s">
        <v>33</v>
      </c>
      <c r="D36" s="42" t="inlineStr">
        <is>
          <t xml:space="preserve">Authentication is itself an email possession factor: a one-time code is sent to the verified address on every sign-in, and there is no stored password to compromise. An additional second factor is not currently offered; it is planned alongside SSO.</t>
        </is>
      </c>
      <c r="E36" s="79" t="str">
        <f>IF($C$18="No",'Auto Responses'!$A$3,IF($C$20="No",'Auto Responses'!$A$28,IF($C36="Yes",VLOOKUP($A36,Questions!$A$2:$W$333,17,0)&amp;"",IF($C36="No",VLOOKUP($A36,Questions!$A$2:$W$333,16,0)&amp;"",VLOOKUP($A36,Questions!$A$2:$W$333,15,0)&amp;""))))</f>
        <v>Based on the response to AAAI-01, this question does not apply to this product or service.</v>
      </c>
      <c r="F36" s="88" t="e">
        <f>VLOOKUP($A36,#REF!,5,0)&amp;""</f>
        <v>#REF!</v>
      </c>
      <c r="I36" s="36"/>
      <c r="J36" s="36"/>
    </row>
    <row r="37" spans="1:10" s="1" customFormat="1" ht="99" customHeight="1" thickBot="1" x14ac:dyDescent="0.2">
      <c r="A37" s="25" t="s">
        <v>179</v>
      </c>
      <c r="B37" s="24" t="str">
        <f>VLOOKUP($A37,Questions!$A$2:$W$333,2,0)</f>
        <v>Does your application automatically lock the session or log out an account after a period of inactivity?</v>
      </c>
      <c r="C37" s="28" t="s">
        <v>33</v>
      </c>
      <c r="D37" s="42" t="inlineStr">
        <is>
          <t xml:space="preserve">A sign-in stays active on that browser for up to 400 days unless the user signs out; access tokens are short-lived and refresh while the session lasts. An automatic inactivity logout is not currently enforced; it is a planned hardening item. Users can sign out from any screen, and institution administrators can archive an account, which refuses its next request.</t>
        </is>
      </c>
      <c r="E37" s="79" t="str">
        <f>IF($C$18="No",'Auto Responses'!$A$3,IF($C37="Yes",VLOOKUP($A37,Questions!$A$2:$W$333,17,0)&amp;"",IF($C37="No",VLOOKUP($A37,Questions!$A$2:$W$333,16,0)&amp;"",VLOOKUP($A37,Questions!$A$2:$W$333,15,0)&amp;"")))</f>
        <v>Describe any plans to support automatic lock or log-out.</v>
      </c>
      <c r="F37" s="88" t="e">
        <f>VLOOKUP($A37,#REF!,5,0)&amp;""</f>
        <v>#REF!</v>
      </c>
      <c r="G37" s="113" t="s">
        <v>39</v>
      </c>
      <c r="I37" s="36"/>
      <c r="J37" s="36"/>
    </row>
    <row r="38" spans="1:10" s="1" customFormat="1" ht="37.25" customHeight="1" thickBot="1" x14ac:dyDescent="0.2">
      <c r="A38" s="52" t="str">
        <f>VLOOKUP(LEFT($A39,4),'Auto Responses'!$N$4:$O$38,2,0)&amp;""</f>
        <v xml:space="preserve"> Data</v>
      </c>
      <c r="B38" s="30"/>
      <c r="C38" s="19" t="s">
        <v>23</v>
      </c>
      <c r="D38" s="33" t="s">
        <v>24</v>
      </c>
      <c r="E38" s="33" t="s">
        <v>25</v>
      </c>
      <c r="F38" s="83" t="s">
        <v>26</v>
      </c>
      <c r="I38" s="36"/>
      <c r="J38" s="36"/>
    </row>
    <row r="39" spans="1:10" s="1" customFormat="1" ht="72" customHeight="1" x14ac:dyDescent="0.15">
      <c r="A39" s="25" t="s">
        <v>181</v>
      </c>
      <c r="B39" s="24" t="str">
        <f>VLOOKUP($A39,Questions!$A$2:$W$333,2,0)</f>
        <v>Will the institution's data be stored on any devices (database servers, file servers, SAN, NAS, etc.) configured with non-RFC 1918/4193 (i.e., publicly routable) IP addresses?*</v>
      </c>
      <c r="C39" s="28" t="s">
        <v>28</v>
      </c>
      <c r="D39" s="42" t="s">
        <v>182</v>
      </c>
      <c r="E39" s="79" t="str">
        <f>IF($C$18="No",'Auto Responses'!$A$3,IF($C39="Yes",VLOOKUP($A39,Questions!$A$2:$W$333,17,0)&amp;"",IF($C39="No",VLOOKUP($A39,Questions!$A$2:$W$333,16,0)&amp;"",VLOOKUP($A39,Questions!$A$2:$W$333,15,0)&amp;"")))</f>
        <v>State the need for this strategy, in detail.</v>
      </c>
      <c r="F39" s="88" t="e">
        <f>VLOOKUP($A39,#REF!,5,0)&amp;""</f>
        <v>#REF!</v>
      </c>
      <c r="I39" s="36"/>
      <c r="J39" s="36"/>
    </row>
    <row r="40" spans="1:10" s="1" customFormat="1" ht="61.5" customHeight="1" x14ac:dyDescent="0.15">
      <c r="A40" s="25" t="s">
        <v>183</v>
      </c>
      <c r="B40" s="24" t="str">
        <f>VLOOKUP($A40,Questions!$A$2:$W$333,2,0)</f>
        <v>Is the transport of sensitive data encrypted using security protocols/algorithms (e.g., system-to-client)?*</v>
      </c>
      <c r="C40" s="28" t="s">
        <v>28</v>
      </c>
      <c r="D40" s="42" t="s">
        <v>184</v>
      </c>
      <c r="E40" s="79" t="str">
        <f>IF($C$18="No",'Auto Responses'!$A$3,IF($C40="Yes",VLOOKUP($A40,Questions!$A$2:$W$333,17,0)&amp;"",IF($C40="No",VLOOKUP($A40,Questions!$A$2:$W$333,16,0)&amp;"",VLOOKUP($A40,Questions!$A$2:$W$333,15,0)&amp;"")))</f>
        <v>Summarize your transport encryption strategy.</v>
      </c>
      <c r="F40" s="88" t="e">
        <f>VLOOKUP($A40,#REF!,5,0)&amp;""</f>
        <v>#REF!</v>
      </c>
      <c r="I40" s="36"/>
      <c r="J40" s="36"/>
    </row>
    <row r="41" spans="1:10" s="1" customFormat="1" ht="52.5" customHeight="1" x14ac:dyDescent="0.15">
      <c r="A41" s="25" t="s">
        <v>185</v>
      </c>
      <c r="B41" s="24" t="str">
        <f>VLOOKUP($A41,Questions!$A$2:$W$333,2,0)</f>
        <v>Is the storage of sensitive data encrypted using security protocols/algorithms (e.g., disk encryption, at-rest, files, and within a running database)?*</v>
      </c>
      <c r="C41" s="28" t="s">
        <v>28</v>
      </c>
      <c r="D41" s="42" t="inlineStr">
        <is>
          <t xml:space="preserve">AES-256 encryption at rest for the database and document storage (provider managed). Per-tenant SMS credentials receive an additional application layer of AES-256-GCM encryption. Outlook calendar tokens, held for advisors who connect a calendar, and a program's own AI assistant API credential, when it has one, also receive AES-256-GCM encryption, each under its own key.</t>
        </is>
      </c>
      <c r="E41" s="79" t="str">
        <f>IF($C$18="No",'Auto Responses'!$A$3,IF($C41="Yes",VLOOKUP($A41,Questions!$A$2:$W$333,17,0)&amp;"",IF($C41="No",VLOOKUP($A41,Questions!$A$2:$W$333,16,0)&amp;"",VLOOKUP($A41,Questions!$A$2:$W$333,15,0)&amp;"")))</f>
        <v>Summarize your data encryption strategy and state what encryption options are available.</v>
      </c>
      <c r="F41" s="88" t="e">
        <f>VLOOKUP($A41,#REF!,5,0)&amp;""</f>
        <v>#REF!</v>
      </c>
      <c r="I41" s="36"/>
      <c r="J41" s="36"/>
    </row>
    <row r="42" spans="1:10" s="1" customFormat="1" ht="51.75" customHeight="1" x14ac:dyDescent="0.15">
      <c r="A42" s="25" t="s">
        <v>187</v>
      </c>
      <c r="B42" s="24" t="str">
        <f>VLOOKUP($A42,Questions!$A$2:$W$333,2,0)</f>
        <v>Do all cryptographic modules in use in your solution conform to the Federal Information Processing Standards (FIPS PUB 140-2 or 140-3)?*</v>
      </c>
      <c r="C42" s="28" t="s">
        <v>33</v>
      </c>
      <c r="D42" s="42" t="s">
        <v>188</v>
      </c>
      <c r="E42" s="79" t="str">
        <f>IF($C$18="No",'Auto Responses'!$A$3,IF($C42="Yes",VLOOKUP($A42,Questions!$A$2:$W$333,17,0)&amp;"",IF($C42="No",VLOOKUP($A42,Questions!$A$2:$W$333,16,0)&amp;"",VLOOKUP($A42,Questions!$A$2:$W$333,15,0)&amp;"")))</f>
        <v>Provide a detailed description of all non-conforming modules.</v>
      </c>
      <c r="F42" s="88" t="e">
        <f>VLOOKUP($A42,#REF!,5,0)&amp;""</f>
        <v>#REF!</v>
      </c>
      <c r="I42" s="36"/>
      <c r="J42" s="36"/>
    </row>
    <row r="43" spans="1:10" s="1" customFormat="1" ht="38.25" customHeight="1" x14ac:dyDescent="0.15">
      <c r="A43" s="25" t="s">
        <v>189</v>
      </c>
      <c r="B43" s="24" t="str">
        <f>VLOOKUP($A43,Questions!$A$2:$W$333,2,0)</f>
        <v>Will the institution's data be available within the system for a period of time at the completion of this contract?*</v>
      </c>
      <c r="C43" s="28" t="s">
        <v>28</v>
      </c>
      <c r="D43" s="42" t="s">
        <v>190</v>
      </c>
      <c r="E43" s="79" t="str">
        <f>IF($C$18="No",'Auto Responses'!$A$3,IF($C43="Yes",VLOOKUP($A43,Questions!$A$2:$W$333,17,0)&amp;"",IF($C43="No",VLOOKUP($A43,Questions!$A$2:$W$333,16,0)&amp;"",VLOOKUP($A43,Questions!$A$2:$W$333,15,0)&amp;"")))</f>
        <v>State the length of time that the institution's data will be available in the system at the completion of the contract.</v>
      </c>
      <c r="F43" s="88" t="e">
        <f>VLOOKUP($A43,#REF!,5,0)&amp;""</f>
        <v>#REF!</v>
      </c>
      <c r="I43" s="36"/>
      <c r="J43" s="36"/>
    </row>
    <row r="44" spans="1:10" s="1" customFormat="1" ht="38.25" customHeight="1" x14ac:dyDescent="0.15">
      <c r="A44" s="25" t="s">
        <v>191</v>
      </c>
      <c r="B44" s="24" t="str">
        <f>VLOOKUP($A44,Questions!$A$2:$W$333,2,0)</f>
        <v>Are these rights retained even through a provider acquisition or bankruptcy event?*</v>
      </c>
      <c r="C44" s="28" t="s">
        <v>28</v>
      </c>
      <c r="D44" s="42" t="s">
        <v>192</v>
      </c>
      <c r="E44" s="79" t="str">
        <f>IF($C$18="No",'Auto Responses'!$A$3,IF($C44="Yes",VLOOKUP($A44,Questions!$A$2:$W$333,17,0)&amp;"",IF($C44="No",VLOOKUP($A44,Questions!$A$2:$W$333,16,0)&amp;"",VLOOKUP($A44,Questions!$A$2:$W$333,15,0)&amp;"")))</f>
        <v>Provide references, as needed.</v>
      </c>
      <c r="F44" s="88" t="e">
        <f>VLOOKUP($A44,#REF!,5,0)&amp;""</f>
        <v>#REF!</v>
      </c>
      <c r="I44" s="36"/>
      <c r="J44" s="36"/>
    </row>
    <row r="45" spans="1:10" s="1" customFormat="1" ht="38.25" customHeight="1" x14ac:dyDescent="0.15">
      <c r="A45" s="25" t="s">
        <v>193</v>
      </c>
      <c r="B45" s="24" t="str">
        <f>VLOOKUP($A45,Questions!$A$2:$W$333,2,0)</f>
        <v>Do backups containing the institution's data ever leave the institution's data zone either physically or via network routing?*</v>
      </c>
      <c r="C45" s="28" t="s">
        <v>33</v>
      </c>
      <c r="D45" s="42" t="s">
        <v>194</v>
      </c>
      <c r="E45" s="79" t="str">
        <f>IF($C$18="No",'Auto Responses'!$A$3,IF($C45="Yes",VLOOKUP($A45,Questions!$A$2:$W$333,17,0)&amp;"",IF($C45="No",VLOOKUP($A45,Questions!$A$2:$W$333,16,0)&amp;"",VLOOKUP($A45,Questions!$A$2:$W$333,15,0)&amp;"")))</f>
        <v/>
      </c>
      <c r="F45" s="88" t="e">
        <f>VLOOKUP($A45,#REF!,5,0)&amp;""</f>
        <v>#REF!</v>
      </c>
      <c r="I45" s="36"/>
      <c r="J45" s="36"/>
    </row>
    <row r="46" spans="1:10" s="1" customFormat="1" ht="38.25" customHeight="1" x14ac:dyDescent="0.15">
      <c r="A46" s="25" t="s">
        <v>195</v>
      </c>
      <c r="B46" s="24" t="str">
        <f>VLOOKUP($A46,Questions!$A$2:$W$333,2,0)</f>
        <v>Is media used for long-term retention of business data and archival purposes stored in a secure, environmentally protected area?*</v>
      </c>
      <c r="C46" s="28" t="s">
        <v>28</v>
      </c>
      <c r="D46" s="42" t="s">
        <v>196</v>
      </c>
      <c r="E46" s="79" t="str">
        <f>IF($C$18="No",'Auto Responses'!$A$3,IF($C46="Yes",VLOOKUP($A46,Questions!$A$2:$W$333,17,0)&amp;"",IF($C46="No",VLOOKUP($A46,Questions!$A$2:$W$333,16,0)&amp;"",VLOOKUP($A46,Questions!$A$2:$W$333,15,0)&amp;"")))</f>
        <v>Provide a general summary of your archival environment.</v>
      </c>
      <c r="F46" s="88" t="e">
        <f>VLOOKUP($A46,#REF!,5,0)&amp;""</f>
        <v>#REF!</v>
      </c>
      <c r="I46" s="36"/>
      <c r="J46" s="36"/>
    </row>
    <row r="47" spans="1:10" s="1" customFormat="1" ht="48" customHeight="1" x14ac:dyDescent="0.15">
      <c r="A47" s="25" t="s">
        <v>197</v>
      </c>
      <c r="B47" s="24" t="str">
        <f>VLOOKUP($A47,Questions!$A$2:$W$333,2,0)</f>
        <v>At the completion of this contract, will data be returned to the institution and deleted from all your systems and archives?</v>
      </c>
      <c r="C47" s="28" t="s">
        <v>28</v>
      </c>
      <c r="D47" s="42" t="inlineStr">
        <is>
          <t xml:space="preserve">Program administrators can export all program data themselves at any time (Settings &gt; Account &gt; Export All Program Data): every record as CSV and JSON Lines plus every uploaded document, confirmed by an emailed code, with a notice email to every administrator of the program. At contract completion the institution takes this export (TRIOPilot can also run it on request), after which data is deleted from production and ages out of backup retention. A written offboarding runbook is available.</t>
        </is>
      </c>
      <c r="E47" s="79" t="str">
        <f>IF($C$18="No",'Auto Responses'!$A$3,IF($C47="Yes",VLOOKUP($A47,Questions!$A$2:$W$333,17,0)&amp;"",IF($C47="No",VLOOKUP($A47,Questions!$A$2:$W$333,16,0)&amp;"",VLOOKUP($A47,Questions!$A$2:$W$333,15,0)&amp;"")))</f>
        <v>State the length of time that the institution's data will be available in the system at the completion of the contract.</v>
      </c>
      <c r="F47" s="88" t="e">
        <f>VLOOKUP($A47,#REF!,5,0)&amp;""</f>
        <v>#REF!</v>
      </c>
      <c r="I47" s="36"/>
      <c r="J47" s="36"/>
    </row>
    <row r="48" spans="1:10" s="1" customFormat="1" ht="38.25" customHeight="1" x14ac:dyDescent="0.15">
      <c r="A48" s="25" t="s">
        <v>199</v>
      </c>
      <c r="B48" s="24" t="str">
        <f>VLOOKUP($A48,Questions!$A$2:$W$333,2,0)</f>
        <v>Can the institution extract a full or partial backup of data?</v>
      </c>
      <c r="C48" s="28" t="s">
        <v>28</v>
      </c>
      <c r="D48" s="42" t="inlineStr">
        <is>
          <t xml:space="preserve">Program administrators can export all program data themselves at any time (Settings &gt; Account &gt; Export All Program Data): every record as CSV and JSON Lines plus every uploaded document, confirmed by an emailed code, with a notice email to every administrator of the program. Student lists and APR participant files can also be exported as CSV from their screens.</t>
        </is>
      </c>
      <c r="E48" s="79" t="str">
        <f>IF($C$18="No",'Auto Responses'!$A$3,IF($C48="Yes",VLOOKUP($A48,Questions!$A$2:$W$333,17,0)&amp;"",IF($C48="No",VLOOKUP($A48,Questions!$A$2:$W$333,16,0)&amp;"",VLOOKUP($A48,Questions!$A$2:$W$333,15,0)&amp;"")))</f>
        <v>Provide a general summary of how full and partial backups of data can be extracted.</v>
      </c>
      <c r="F48" s="88" t="e">
        <f>VLOOKUP($A48,#REF!,5,0)&amp;""</f>
        <v>#REF!</v>
      </c>
      <c r="I48" s="36"/>
      <c r="J48" s="36"/>
    </row>
    <row r="49" spans="1:10" s="1" customFormat="1" ht="54" customHeight="1" x14ac:dyDescent="0.15">
      <c r="A49" s="25" t="s">
        <v>201</v>
      </c>
      <c r="B49" s="24" t="str">
        <f>VLOOKUP($A49,Questions!$A$2:$W$333,2,0)</f>
        <v>Do current backups include all operating system software, utilities, security software, application software, and data files necessary for recovery?</v>
      </c>
      <c r="C49" s="28" t="s">
        <v>28</v>
      </c>
      <c r="D49" s="42" t="s">
        <v>202</v>
      </c>
      <c r="E49" s="79" t="str">
        <f>IF($C$18="No",'Auto Responses'!$A$3,IF($C49="Yes",VLOOKUP($A49,Questions!$A$2:$W$333,17,0)&amp;"",IF($C49="No",VLOOKUP($A49,Questions!$A$2:$W$333,16,0)&amp;"",VLOOKUP($A49,Questions!$A$2:$W$333,15,0)&amp;"")))</f>
        <v>Decribe your overall strategy to accomplish these elements.</v>
      </c>
      <c r="F49" s="88" t="e">
        <f>VLOOKUP($A49,#REF!,5,0)&amp;""</f>
        <v>#REF!</v>
      </c>
      <c r="I49" s="36"/>
      <c r="J49" s="36"/>
    </row>
    <row r="50" spans="1:10" s="1" customFormat="1" ht="53.25" customHeight="1" x14ac:dyDescent="0.15">
      <c r="A50" s="25" t="s">
        <v>203</v>
      </c>
      <c r="B50" s="24" t="str">
        <f>VLOOKUP($A50,Questions!$A$2:$W$333,2,0)</f>
        <v>Are you performing off-site backups (i.e., digitally moved off site)?</v>
      </c>
      <c r="C50" s="28" t="s">
        <v>28</v>
      </c>
      <c r="D50" s="42" t="s">
        <v>204</v>
      </c>
      <c r="E50" s="79" t="str">
        <f>IF($C$18="No",'Auto Responses'!$A$3,IF($C50="Yes",VLOOKUP($A50,Questions!$A$2:$W$333,17,0)&amp;"",IF($C50="No",VLOOKUP($A50,Questions!$A$2:$W$333,16,0)&amp;"",VLOOKUP($A50,Questions!$A$2:$W$333,15,0)&amp;"")))</f>
        <v>Summarize your off-site backup strategy.</v>
      </c>
      <c r="F50" s="88" t="e">
        <f>VLOOKUP($A50,#REF!,5,0)&amp;""</f>
        <v>#REF!</v>
      </c>
      <c r="I50" s="36"/>
      <c r="J50" s="36"/>
    </row>
    <row r="51" spans="1:10" s="1" customFormat="1" ht="51.75" customHeight="1" x14ac:dyDescent="0.15">
      <c r="A51" s="25" t="s">
        <v>205</v>
      </c>
      <c r="B51" s="24" t="str">
        <f>VLOOKUP($A51,Questions!$A$2:$W$333,2,0)</f>
        <v>Are physical backups taken off-site (i.e., physically moved off site)?</v>
      </c>
      <c r="C51" s="28" t="s">
        <v>81</v>
      </c>
      <c r="D51" s="42" t="s">
        <v>206</v>
      </c>
      <c r="E51" s="79" t="str">
        <f>IF($C$18="No",'Auto Responses'!$A$3,IF($C51="Yes",VLOOKUP($A51,Questions!$A$2:$W$333,17,0)&amp;"",IF($C51="No",VLOOKUP($A51,Questions!$A$2:$W$333,16,0)&amp;"",VLOOKUP($A51,Questions!$A$2:$W$333,15,0)&amp;"")))</f>
        <v/>
      </c>
      <c r="F51" s="88" t="e">
        <f>VLOOKUP($A51,#REF!,5,0)&amp;""</f>
        <v>#REF!</v>
      </c>
      <c r="I51" s="36"/>
      <c r="J51" s="36"/>
    </row>
    <row r="52" spans="1:10" s="1" customFormat="1" ht="75.75" customHeight="1" x14ac:dyDescent="0.15">
      <c r="A52" s="25" t="s">
        <v>207</v>
      </c>
      <c r="B52" s="24" t="str">
        <f>VLOOKUP($A52,Questions!$A$2:$W$333,2,0)</f>
        <v>Are data backups encrypted?</v>
      </c>
      <c r="C52" s="28" t="s">
        <v>28</v>
      </c>
      <c r="D52" s="42" t="s">
        <v>208</v>
      </c>
      <c r="E52" s="79" t="str">
        <f>IF($C$18="No",'Auto Responses'!$A$3,IF($C52="Yes",VLOOKUP($A52,Questions!$A$2:$W$333,17,0)&amp;"",IF($C52="No",VLOOKUP($A52,Questions!$A$2:$W$333,16,0)&amp;"",VLOOKUP($A52,Questions!$A$2:$W$333,15,0)&amp;"")))</f>
        <v>Summarize the encryption algorithm/strategy you are using to secure backups.</v>
      </c>
      <c r="F52" s="88" t="e">
        <f>VLOOKUP($A52,#REF!,5,0)&amp;""</f>
        <v>#REF!</v>
      </c>
      <c r="I52" s="36"/>
      <c r="J52" s="36"/>
    </row>
    <row r="53" spans="1:10" s="1" customFormat="1" ht="66" customHeight="1" x14ac:dyDescent="0.15">
      <c r="A53" s="25" t="s">
        <v>209</v>
      </c>
      <c r="B53" s="24" t="str">
        <f>VLOOKUP($A53,Questions!$A$2:$W$333,2,0)</f>
        <v>Do you have a media handling process that is documented and currently implemented that meets established business needs and regulatory requirements, including end-of-life, repurposing, and data-sanitization procedures?</v>
      </c>
      <c r="C53" s="28" t="s">
        <v>81</v>
      </c>
      <c r="D53" s="42" t="s">
        <v>210</v>
      </c>
      <c r="E53" s="79" t="str">
        <f>IF($C$18="No",'Auto Responses'!$A$3,IF($C53="Yes",VLOOKUP($A53,Questions!$A$2:$W$333,17,0)&amp;"",IF($C53="No",VLOOKUP($A53,Questions!$A$2:$W$333,16,0)&amp;"",VLOOKUP($A53,Questions!$A$2:$W$333,15,0)&amp;"")))</f>
        <v/>
      </c>
      <c r="F53" s="88" t="e">
        <f>VLOOKUP($A53,#REF!,5,0)&amp;""</f>
        <v>#REF!</v>
      </c>
      <c r="I53" s="36"/>
      <c r="J53" s="36"/>
    </row>
    <row r="54" spans="1:10" s="1" customFormat="1" ht="44.25" customHeight="1" x14ac:dyDescent="0.15">
      <c r="A54" s="25" t="s">
        <v>211</v>
      </c>
      <c r="B54" s="24" t="str">
        <f>VLOOKUP($A54,Questions!$A$2:$W$333,2,0)</f>
        <v>Does the process described in DATA-15 adhere to DoD 5220.22-M and/or NIST SP 800-88 standards?</v>
      </c>
      <c r="C54" s="28" t="s">
        <v>81</v>
      </c>
      <c r="D54" s="42" t="s">
        <v>212</v>
      </c>
      <c r="E54" s="79" t="str">
        <f>IF($C$18="No",'Auto Responses'!$A$3,IF($C54="Yes",VLOOKUP($A54,Questions!$A$2:$W$333,17,0)&amp;"",IF($C54="No",VLOOKUP($A54,Questions!$A$2:$W$333,16,0)&amp;"",VLOOKUP($A54,Questions!$A$2:$W$333,15,0)&amp;"")))</f>
        <v/>
      </c>
      <c r="F54" s="88" t="e">
        <f>VLOOKUP($A54,#REF!,5,0)&amp;""</f>
        <v>#REF!</v>
      </c>
      <c r="I54" s="36"/>
      <c r="J54" s="36"/>
    </row>
    <row r="55" spans="1:10" s="1" customFormat="1" ht="46.5" customHeight="1" x14ac:dyDescent="0.15">
      <c r="A55" s="25" t="s">
        <v>213</v>
      </c>
      <c r="B55" s="24" t="str">
        <f>VLOOKUP($A55,Questions!$A$2:$W$333,2,0)</f>
        <v>Does your staff (or third party) have access to institutional data (e.g., financial, PHI, or other sensitive information) through any means?</v>
      </c>
      <c r="C55" s="28" t="s">
        <v>28</v>
      </c>
      <c r="D55" s="42" t="s">
        <v>214</v>
      </c>
      <c r="E55" s="79" t="str">
        <f>IF($C$18="No",'Auto Responses'!$A$3,IF($C55="Yes",VLOOKUP($A55,Questions!$A$2:$W$333,17,0)&amp;"",IF($C55="No",VLOOKUP($A55,Questions!$A$2:$W$333,16,0)&amp;"",VLOOKUP($A55,Questions!$A$2:$W$333,15,0)&amp;"")))</f>
        <v>Summarize what access staff (or third parties) have to institutional data.</v>
      </c>
      <c r="F55" s="88" t="e">
        <f>VLOOKUP($A55,#REF!,5,0)&amp;""</f>
        <v>#REF!</v>
      </c>
      <c r="I55" s="36"/>
      <c r="J55" s="36"/>
    </row>
    <row r="56" spans="1:10" s="1" customFormat="1" ht="67.5" customHeight="1" x14ac:dyDescent="0.15">
      <c r="A56" s="25" t="s">
        <v>215</v>
      </c>
      <c r="B56" s="24" t="str">
        <f>VLOOKUP($A56,Questions!$A$2:$W$333,2,0)</f>
        <v>Do you have a documented and currently implemented strategy for securing employee workstations when they work remotely (i.e., not in a trusted computing environment)?</v>
      </c>
      <c r="C56" s="28" t="s">
        <v>28</v>
      </c>
      <c r="D56" s="42" t="s">
        <v>216</v>
      </c>
      <c r="E56" s="79" t="str">
        <f>IF($C$18="No",'Auto Responses'!$A$3,IF($C56="Yes",VLOOKUP($A56,Questions!$A$2:$W$333,17,0)&amp;"",IF($C56="No",VLOOKUP($A56,Questions!$A$2:$W$333,16,0)&amp;"",VLOOKUP($A56,Questions!$A$2:$W$333,15,0)&amp;"")))</f>
        <v>Provide a detailed summary outlining the security controls implemented to protect the institution's data.</v>
      </c>
      <c r="F56" s="88" t="e">
        <f>VLOOKUP($A56,#REF!,5,0)&amp;""</f>
        <v>#REF!</v>
      </c>
      <c r="I56" s="36"/>
      <c r="J56" s="36"/>
    </row>
    <row r="57" spans="1:10" s="1" customFormat="1" ht="68.25" customHeight="1" x14ac:dyDescent="0.15">
      <c r="A57" s="25" t="s">
        <v>217</v>
      </c>
      <c r="B57" s="24" t="str">
        <f>VLOOKUP($A57,Questions!$A$2:$W$333,2,0)</f>
        <v>Does the environment provide for dedicated single-tenant capabilities? If not, describe how your solution or environment separates data from different customers (e.g., logically, physically, single tenancy, multi-tenancy).</v>
      </c>
      <c r="C57" s="28" t="s">
        <v>33</v>
      </c>
      <c r="D57" s="42" t="s">
        <v>218</v>
      </c>
      <c r="E57" s="79" t="str">
        <f>IF($C$18="No",'Auto Responses'!$A$3,IF($C57="Yes",VLOOKUP($A57,Questions!$A$2:$W$333,17,0)&amp;"",IF($C57="No",VLOOKUP($A57,Questions!$A$2:$W$333,16,0)&amp;"",VLOOKUP($A57,Questions!$A$2:$W$333,15,0)&amp;"")))</f>
        <v>Describe your plan to separate institution data from that of other customers.</v>
      </c>
      <c r="F57" s="88" t="e">
        <f>VLOOKUP($A57,#REF!,5,0)&amp;""</f>
        <v>#REF!</v>
      </c>
      <c r="I57" s="36"/>
      <c r="J57" s="36"/>
    </row>
    <row r="58" spans="1:10" s="1" customFormat="1" ht="55.5" customHeight="1" x14ac:dyDescent="0.15">
      <c r="A58" s="25" t="s">
        <v>219</v>
      </c>
      <c r="B58" s="24" t="str">
        <f>VLOOKUP($A58,Questions!$A$2:$W$333,2,0)</f>
        <v>Are ownership rights to all data, inputs, outputs, and metadata retained by the institution?</v>
      </c>
      <c r="C58" s="28" t="s">
        <v>28</v>
      </c>
      <c r="D58" s="42" t="s">
        <v>220</v>
      </c>
      <c r="E58" s="79" t="str">
        <f>IF($C$18="No",'Auto Responses'!$A$3,IF($C58="Yes",VLOOKUP($A58,Questions!$A$2:$W$333,17,0)&amp;"",IF($C58="No",VLOOKUP($A58,Questions!$A$2:$W$333,16,0)&amp;"",VLOOKUP($A58,Questions!$A$2:$W$333,15,0)&amp;"")))</f>
        <v>Provide reference to your data ownership documention.</v>
      </c>
      <c r="F58" s="88" t="e">
        <f>VLOOKUP($A58,#REF!,5,0)&amp;""</f>
        <v>#REF!</v>
      </c>
      <c r="I58" s="36"/>
      <c r="J58" s="36"/>
    </row>
    <row r="59" spans="1:10" s="1" customFormat="1" ht="45.75" customHeight="1" x14ac:dyDescent="0.15">
      <c r="A59" s="25" t="s">
        <v>221</v>
      </c>
      <c r="B59" s="24" t="str">
        <f>VLOOKUP($A59,Questions!$A$2:$W$333,2,0)</f>
        <v>In the event of imminent bankruptcy, closing of business, or retirement of service, will you provide 90 days for customers to get their data out of the system and migrate applications?</v>
      </c>
      <c r="C59" s="28" t="s">
        <v>28</v>
      </c>
      <c r="D59" s="42"/>
      <c r="E59" s="79" t="str">
        <f>IF($C$18="No",'Auto Responses'!$A$3,IF($C59="Yes",VLOOKUP($A59,Questions!$A$2:$W$333,17,0)&amp;"",IF($C59="No",VLOOKUP($A59,Questions!$A$2:$W$333,16,0)&amp;"",VLOOKUP($A59,Questions!$A$2:$W$333,15,0)&amp;"")))</f>
        <v>State how the institution will be notified of imminent termination.</v>
      </c>
      <c r="F59" s="88" t="e">
        <f>VLOOKUP($A59,#REF!,5,0)&amp;""</f>
        <v>#REF!</v>
      </c>
      <c r="I59" s="36"/>
      <c r="J59" s="36"/>
    </row>
    <row r="60" spans="1:10" s="1" customFormat="1" ht="54" customHeight="1" x14ac:dyDescent="0.15">
      <c r="A60" s="25" t="s">
        <v>222</v>
      </c>
      <c r="B60" s="24" t="str">
        <f>VLOOKUP($A60,Questions!$A$2:$W$333,2,0)</f>
        <v>Are involatile backup copies made according to predefined schedules and securely stored and protected?</v>
      </c>
      <c r="C60" s="28" t="s">
        <v>28</v>
      </c>
      <c r="D60" s="42" t="inlineStr">
        <is>
          <t xml:space="preserve">Daily encrypted database backups (rolling provider retention) and a nightly document storage backup to an isolated project. Backup jobs carry independent failure alerting: a missed run alerts the operator. Point-in-time recovery is not enabled; the recovery point is the most recent daily backup.</t>
        </is>
      </c>
      <c r="E60" s="79" t="str">
        <f>IF($C$18="No",'Auto Responses'!$A$3,IF($C60="Yes",VLOOKUP($A60,Questions!$A$2:$W$333,17,0)&amp;"",IF($C60="No",VLOOKUP($A60,Questions!$A$2:$W$333,16,0)&amp;"",VLOOKUP($A60,Questions!$A$2:$W$333,15,0)&amp;"")))</f>
        <v>If your strategy uses different processes for services and data, ensure that all strategies are clearly stated and supported.</v>
      </c>
      <c r="F60" s="88" t="e">
        <f>VLOOKUP($A60,#REF!,5,0)&amp;""</f>
        <v>#REF!</v>
      </c>
      <c r="I60" s="36"/>
      <c r="J60" s="36"/>
    </row>
    <row r="61" spans="1:10" s="1" customFormat="1" ht="76.5" customHeight="1" x14ac:dyDescent="0.15">
      <c r="A61" s="25" t="s">
        <v>224</v>
      </c>
      <c r="B61" s="24" t="str">
        <f>VLOOKUP($A61,Questions!$A$2:$W$333,2,0)</f>
        <v>Do you have a cryptographic key management process (generation, exchange, storage, safeguards, use, vetting, and replacement) that is documented and currently implemented, for all system components (e.g., database, system, web, etc.)?</v>
      </c>
      <c r="C61" s="28" t="s">
        <v>28</v>
      </c>
      <c r="D61" s="42" t="inlineStr">
        <is>
          <t xml:space="preserve">TLS certificates are automated and rotated by the platform. At-rest keys are managed by the cloud provider's key management. Application secrets live in encrypted platform configuration with access limited to the founder. The three application encryption keys, one for per-program SMS credentials, one for Outlook calendar tokens and one for per-program AI assistant API credentials, are separate dedicated 256-bit keys, so one leak exposes one kind of secret; each is rotatable on demand, and a build-time guard prevents secrets from reaching client bundles.</t>
        </is>
      </c>
      <c r="E61" s="79" t="str">
        <f>IF($C$18="No",'Auto Responses'!$A$3,IF($C61="Yes",VLOOKUP($A61,Questions!$A$2:$W$333,17,0)&amp;"",IF($C61="No",VLOOKUP($A61,Questions!$A$2:$W$333,16,0)&amp;"",VLOOKUP($A61,Questions!$A$2:$W$333,15,0)&amp;"")))</f>
        <v/>
      </c>
      <c r="F61" s="88" t="e">
        <f>VLOOKUP($A61,#REF!,5,0)&amp;""</f>
        <v>#REF!</v>
      </c>
      <c r="G61" s="113" t="s">
        <v>39</v>
      </c>
      <c r="I61" s="36"/>
      <c r="J61" s="36"/>
    </row>
    <row r="62" spans="1:10" s="1" customFormat="1" ht="36.75" customHeight="1" x14ac:dyDescent="0.15">
      <c r="A62" s="46" t="s">
        <v>55</v>
      </c>
      <c r="B62" s="124"/>
      <c r="C62" s="125"/>
      <c r="D62" s="134"/>
      <c r="E62" s="127"/>
      <c r="F62" s="32"/>
      <c r="G62" s="113"/>
      <c r="I62" s="36"/>
      <c r="J62" s="36"/>
    </row>
    <row r="63" spans="1:10" s="1" customFormat="1" ht="15" customHeight="1" x14ac:dyDescent="0.15">
      <c r="A63" s="133"/>
      <c r="C63" s="14"/>
      <c r="D63" s="15"/>
      <c r="E63" s="16"/>
      <c r="I63" s="36"/>
      <c r="J63" s="36"/>
    </row>
    <row r="64" spans="1:10" s="1" customFormat="1" ht="15" hidden="1" customHeight="1" x14ac:dyDescent="0.15">
      <c r="A64"/>
      <c r="C64" s="14"/>
      <c r="D64" s="15"/>
      <c r="E64" s="16"/>
      <c r="I64" s="36"/>
      <c r="J64" s="36"/>
    </row>
    <row r="65" spans="1:12" ht="15" hidden="1" customHeight="1" x14ac:dyDescent="0.2">
      <c r="A65" s="1"/>
      <c r="B65" s="14"/>
      <c r="C65" s="56"/>
      <c r="D65" s="16"/>
      <c r="E65" s="1"/>
      <c r="H65" s="36"/>
      <c r="I65" s="1"/>
      <c r="J65" s="1"/>
      <c r="L65"/>
    </row>
    <row r="66" spans="1:12" ht="57" hidden="1" customHeight="1" x14ac:dyDescent="0.2">
      <c r="A66" s="25" t="e">
        <f>#REF!</f>
        <v>#REF!</v>
      </c>
    </row>
    <row r="67" spans="1:12" ht="42.75" hidden="1" customHeight="1" x14ac:dyDescent="0.2">
      <c r="A67" s="25" t="e">
        <f>#REF!</f>
        <v>#REF!</v>
      </c>
    </row>
    <row r="68" spans="1:12" ht="15" hidden="1" customHeight="1" x14ac:dyDescent="0.2">
      <c r="A68" s="25" t="e">
        <f>#REF!</f>
        <v>#REF!</v>
      </c>
    </row>
    <row r="69" spans="1:12" ht="15" hidden="1" customHeight="1" x14ac:dyDescent="0.2">
      <c r="A69" s="25" t="e">
        <f>#REF!</f>
        <v>#REF!</v>
      </c>
    </row>
    <row r="70" spans="1:12" ht="15" hidden="1" customHeight="1" x14ac:dyDescent="0.2">
      <c r="A70" s="25" t="e">
        <f>#REF!</f>
        <v>#REF!</v>
      </c>
    </row>
    <row r="71" spans="1:12" ht="15" hidden="1" customHeight="1" x14ac:dyDescent="0.2">
      <c r="A71" s="25" t="e">
        <f>#REF!</f>
        <v>#REF!</v>
      </c>
    </row>
    <row r="72" spans="1:12" ht="15" hidden="1" customHeight="1" x14ac:dyDescent="0.2">
      <c r="A72" s="25" t="e">
        <f>#REF!</f>
        <v>#REF!</v>
      </c>
    </row>
    <row r="73" spans="1:12" ht="15" hidden="1" customHeight="1" x14ac:dyDescent="0.2"/>
    <row r="74" spans="1:12" ht="15" hidden="1" customHeight="1" x14ac:dyDescent="0.2"/>
    <row r="75" spans="1:12" ht="15" hidden="1" customHeight="1" x14ac:dyDescent="0.2"/>
    <row r="76" spans="1:12" ht="15" hidden="1" customHeight="1" x14ac:dyDescent="0.2"/>
    <row r="77" spans="1:12" ht="15" hidden="1" customHeight="1" x14ac:dyDescent="0.2"/>
    <row r="78" spans="1:12" ht="15" hidden="1" customHeight="1" x14ac:dyDescent="0.2"/>
    <row r="79" spans="1:12" ht="15" hidden="1" customHeight="1" x14ac:dyDescent="0.2"/>
    <row r="80" spans="1:12"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1 A3:A62 B1:B62 C2 C4:C12 C17 C19 C38 D2:F12 D13:F16 D17 D19 D38 E17:F61" xr:uid="{00000000-0002-0000-0300-000000000000}"/>
    <dataValidation allowBlank="1" showInputMessage="1" showErrorMessage="1" prompt="This answer has been populated from the &quot;START HERE&quot; tab and does not need to be re-entered." sqref="C3 C13:C16 C18" xr:uid="{00000000-0002-0000-0300-000001000000}"/>
  </dataValidations>
  <hyperlinks>
    <hyperlink ref="A11" r:id="rId1" display="http://www.educause.edu/HECVAT" xr:uid="{00000000-0004-0000-0300-000000000000}"/>
  </hyperlinks>
  <pageMargins left="0.75" right="0.75" top="1" bottom="1" header="0.5" footer="0.5"/>
  <pageSetup orientation="landscape"/>
  <headerFooter>
    <oddFooter>&amp;L&amp;"Helvetica,Regular"&amp;12 &amp;K000000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36C"/>
  </sheetPr>
  <dimension ref="A1:L84"/>
  <sheetViews>
    <sheetView showGridLines="0" showZeros="0" topLeftCell="A2" zoomScale="80" zoomScaleNormal="80" workbookViewId="0">
      <selection activeCell="A2" sqref="A2"/>
    </sheetView>
  </sheetViews>
  <sheetFormatPr baseColWidth="10" defaultColWidth="0" defaultRowHeight="0" customHeight="1" zeroHeight="1" x14ac:dyDescent="0.15"/>
  <cols>
    <col min="1" max="1" width="8.25" style="32" customWidth="1"/>
    <col min="2" max="2" width="55.125" style="1" customWidth="1"/>
    <col min="3" max="3" width="18.875" style="14" customWidth="1"/>
    <col min="4" max="4" width="37.75" style="15" customWidth="1"/>
    <col min="5" max="5" width="32" style="16" customWidth="1"/>
    <col min="6" max="6" width="30.75" style="1" customWidth="1"/>
    <col min="7" max="7" width="18.125" style="1" customWidth="1"/>
    <col min="8" max="8" width="18.125" style="1" hidden="1" customWidth="1"/>
    <col min="9" max="10" width="18.125" style="36" hidden="1" customWidth="1"/>
    <col min="11" max="11" width="4.5" style="1" hidden="1" customWidth="1"/>
    <col min="12" max="12" width="6.625" style="1" hidden="1" customWidth="1"/>
    <col min="13" max="13" width="6.625" style="32" hidden="1" customWidth="1"/>
    <col min="14" max="16384" width="6.625" style="32" hidden="1"/>
  </cols>
  <sheetData>
    <row r="1" spans="1:10" ht="221" hidden="1" x14ac:dyDescent="0.15">
      <c r="A1" s="32" t="s">
        <v>0</v>
      </c>
    </row>
    <row r="2" spans="1:10" ht="36" customHeight="1" x14ac:dyDescent="0.15">
      <c r="A2" s="80" t="s">
        <v>226</v>
      </c>
      <c r="B2" s="80"/>
      <c r="C2" s="81"/>
      <c r="D2" s="80"/>
      <c r="E2" s="82"/>
      <c r="F2" s="82" t="str">
        <f>'Auto Responses'!$A$36</f>
        <v>Version 4.0</v>
      </c>
      <c r="J2" s="1"/>
    </row>
    <row r="3" spans="1:10" s="1" customFormat="1" ht="29" customHeight="1" x14ac:dyDescent="0.15">
      <c r="A3" s="38" t="s">
        <v>2</v>
      </c>
      <c r="B3" s="39"/>
      <c r="C3" s="53" t="str">
        <f>'START HERE'!$C$3</f>
        <v xml:space="preserve">10/11/2026</v>
      </c>
      <c r="D3" s="37"/>
      <c r="E3" s="37"/>
      <c r="F3" s="50"/>
      <c r="I3" s="36"/>
    </row>
    <row r="4" spans="1:10" s="1" customFormat="1" ht="36" customHeight="1" x14ac:dyDescent="0.15">
      <c r="A4" s="17" t="s">
        <v>4</v>
      </c>
      <c r="B4" s="18"/>
      <c r="C4" s="19"/>
      <c r="D4" s="20"/>
      <c r="E4" s="21"/>
      <c r="F4" s="21"/>
      <c r="I4" s="36"/>
    </row>
    <row r="5" spans="1:10"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10"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10"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10" s="1" customFormat="1" ht="19.5" customHeight="1" x14ac:dyDescent="0.15">
      <c r="A8" s="49" t="str">
        <f>HLOOKUP($A$4,'Auto Responses'!$D$2:$D$8,5,0)&amp;""</f>
        <v>4. DO NOT complete any fields in the "Analyst Report" sections or the "Analyst Notes" column.</v>
      </c>
      <c r="B8" s="22"/>
      <c r="C8" s="54"/>
      <c r="D8" s="22"/>
      <c r="E8" s="22"/>
      <c r="F8" s="129"/>
      <c r="I8" s="36"/>
    </row>
    <row r="9" spans="1:10" s="1" customFormat="1" ht="19.5" customHeight="1" x14ac:dyDescent="0.15">
      <c r="A9" s="49" t="str">
        <f>HLOOKUP($A$4,'Auto Responses'!$D$2:$D$8,6,0)&amp;""</f>
        <v>5. Return the completed file to institutions.</v>
      </c>
      <c r="B9" s="22"/>
      <c r="C9" s="54"/>
      <c r="D9" s="22"/>
      <c r="E9" s="22"/>
      <c r="F9" s="129"/>
      <c r="I9" s="36"/>
    </row>
    <row r="10" spans="1:10"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10" s="1" customFormat="1" ht="19.5" customHeight="1" x14ac:dyDescent="0.15">
      <c r="A11" s="119" t="str">
        <f>HLOOKUP($A$4,'Auto Responses'!$D$2:$D$9,8,0)&amp;""</f>
        <v>For full instructions, please visit educause.edu/HECVAT</v>
      </c>
      <c r="B11" s="22"/>
      <c r="C11" s="54"/>
      <c r="D11" s="22"/>
      <c r="E11" s="22"/>
      <c r="F11" s="130"/>
      <c r="I11" s="36"/>
    </row>
    <row r="12" spans="1:10" s="1" customFormat="1" ht="36" customHeight="1" x14ac:dyDescent="0.15">
      <c r="A12" s="52" t="str">
        <f>VLOOKUP(LEFT($A13,4),'Auto Responses'!$N$4:$O$38,2,0)&amp;""</f>
        <v xml:space="preserve"> General Information</v>
      </c>
      <c r="B12" s="18"/>
      <c r="C12" s="19" t="s">
        <v>23</v>
      </c>
      <c r="D12" s="31"/>
      <c r="E12" s="23"/>
      <c r="F12" s="23"/>
      <c r="I12" s="36"/>
      <c r="J12" s="36"/>
    </row>
    <row r="13" spans="1:10" s="1" customFormat="1" ht="22.25" customHeight="1" x14ac:dyDescent="0.15">
      <c r="A13" s="25" t="s">
        <v>5</v>
      </c>
      <c r="B13" s="27" t="str">
        <f>VLOOKUP($A13,Questions!$A$2:$W$333,2,0)&amp;""</f>
        <v>Solution Provider Name</v>
      </c>
      <c r="C13" s="60" t="str">
        <f>VLOOKUP($A13,'START HERE'!$A$13:$C$21,3,0)&amp;""</f>
        <v>Tamahagane, LLC (product: TRIOPilot)</v>
      </c>
      <c r="D13" s="34"/>
      <c r="E13" s="34"/>
      <c r="F13" s="50"/>
      <c r="I13" s="36"/>
      <c r="J13" s="36"/>
    </row>
    <row r="14" spans="1:10" s="1" customFormat="1" ht="22.25" customHeight="1" x14ac:dyDescent="0.15">
      <c r="A14" s="25" t="s">
        <v>7</v>
      </c>
      <c r="B14" s="27" t="str">
        <f>VLOOKUP($A14,Questions!$A$2:$W$333,2,0)&amp;""</f>
        <v>Solution Name</v>
      </c>
      <c r="C14" s="60" t="str">
        <f>VLOOKUP($A14,'START HERE'!$A$13:$C$21,3,0)&amp;""</f>
        <v>TRIOPilot</v>
      </c>
      <c r="D14" s="34"/>
      <c r="E14" s="34"/>
      <c r="F14" s="50"/>
      <c r="I14" s="36"/>
      <c r="J14" s="36"/>
    </row>
    <row r="15" spans="1:10" s="1" customFormat="1" ht="22.25" customHeight="1" x14ac:dyDescent="0.15">
      <c r="A15" s="25" t="s">
        <v>9</v>
      </c>
      <c r="B15" s="27"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4"/>
      <c r="E15" s="34"/>
      <c r="F15" s="50"/>
      <c r="I15" s="36"/>
      <c r="J15" s="36"/>
    </row>
    <row r="16" spans="1:10" s="1" customFormat="1" ht="22.25" customHeight="1" thickBot="1" x14ac:dyDescent="0.2">
      <c r="A16" s="25" t="s">
        <v>19</v>
      </c>
      <c r="B16" s="27" t="str">
        <f>VLOOKUP($A16,Questions!$A$2:$W$333,2,0)&amp;""</f>
        <v>Country of Company Headquarters</v>
      </c>
      <c r="C16" s="60" t="str">
        <f>VLOOKUP($A16,'START HERE'!$A$13:$C$21,3,0)&amp;""</f>
        <v>United States</v>
      </c>
      <c r="D16" s="34"/>
      <c r="E16" s="34"/>
      <c r="F16" s="50"/>
      <c r="I16" s="36"/>
      <c r="J16" s="36"/>
    </row>
    <row r="17" spans="1:10" s="1" customFormat="1" ht="37.25" customHeight="1" thickBot="1" x14ac:dyDescent="0.2">
      <c r="A17" s="52" t="str">
        <f>VLOOKUP(LEFT($A18,4),'Auto Responses'!$N$4:$O$38,2,0)&amp;""</f>
        <v xml:space="preserve"> Required Questions</v>
      </c>
      <c r="B17" s="30"/>
      <c r="C17" s="19" t="s">
        <v>23</v>
      </c>
      <c r="D17" s="33"/>
      <c r="E17" s="33" t="s">
        <v>25</v>
      </c>
      <c r="F17" s="83" t="s">
        <v>26</v>
      </c>
      <c r="I17" s="36"/>
      <c r="J17" s="36"/>
    </row>
    <row r="18" spans="1:10" s="1" customFormat="1" ht="38.25" customHeight="1" thickBot="1" x14ac:dyDescent="0.2">
      <c r="A18" s="25" t="s">
        <v>40</v>
      </c>
      <c r="B18" s="24" t="str">
        <f>VLOOKUP($A18,Questions!$A$2:$W$333,2,0)</f>
        <v>Are you offering a product or platform?</v>
      </c>
      <c r="C18" s="58" t="str">
        <f>VLOOKUP($A18,'START HERE'!$A$23:$F$36,3,0)&amp;""</f>
        <v>Yes</v>
      </c>
      <c r="D18" s="40" t="str">
        <f>VLOOKUP($A18,'START HERE'!$A$23:$F$36,4,0)&amp;""</f>
        <v/>
      </c>
      <c r="E18" s="79" t="str">
        <f>IF($C18="Yes",VLOOKUP($A18,Questions!$A$2:$W$333,17,0)&amp;"",IF($C18="No",VLOOKUP($A18,Questions!$A$2:$W$333,16,0)&amp;"",VLOOKUP($A18,Questions!$A$2:$W$333,15,0)&amp;""))</f>
        <v>DO complete the Product and Infrastructure worksheets</v>
      </c>
      <c r="F18" s="88" t="e">
        <f>VLOOKUP($A18,#REF!,5,0)&amp;""</f>
        <v>#REF!</v>
      </c>
      <c r="G18" s="113" t="s">
        <v>39</v>
      </c>
      <c r="I18" s="36"/>
      <c r="J18" s="36"/>
    </row>
    <row r="19" spans="1:10" s="1" customFormat="1" ht="37.25" customHeight="1" thickBot="1" x14ac:dyDescent="0.2">
      <c r="A19" s="52" t="str">
        <f>VLOOKUP(LEFT($A20,4),'Auto Responses'!$N$4:$O$38,2,0)&amp;""</f>
        <v xml:space="preserve"> Application/Service Security</v>
      </c>
      <c r="B19" s="30"/>
      <c r="C19" s="19" t="s">
        <v>23</v>
      </c>
      <c r="D19" s="33" t="s">
        <v>24</v>
      </c>
      <c r="E19" s="33" t="s">
        <v>25</v>
      </c>
      <c r="F19" s="83" t="s">
        <v>26</v>
      </c>
      <c r="I19" s="36"/>
      <c r="J19" s="36"/>
    </row>
    <row r="20" spans="1:10" s="1" customFormat="1" ht="97.5" customHeight="1" x14ac:dyDescent="0.15">
      <c r="A20" s="25" t="s">
        <v>227</v>
      </c>
      <c r="B20" s="24" t="str">
        <f>VLOOKUP($A20,Questions!$A$2:$W$333,2,0)</f>
        <v>Are access controls for institutional accounts based on structured rules, such as role-based access control (RBAC), attribute-based access control (ABAC), or policy-based access control (PBAC)?*</v>
      </c>
      <c r="C20" s="28" t="s">
        <v>28</v>
      </c>
      <c r="D20" s="48" t="inlineStr">
        <is>
          <t xml:space="preserve">Role-based access control with five program roles (administrator, advisor, assistant, observer, guest) plus a per-program capability matrix that the program's administrators set; every authorization is additionally enforced at the database layer by row level security.</t>
        </is>
      </c>
      <c r="E20" s="79" t="str">
        <f>IF($C$18="No",'Auto Responses'!$A$3,IF($C20="Yes",VLOOKUP($A20,Questions!$A$2:$W$333,17,0)&amp;"",IF($C20="No",VLOOKUP($A20,Questions!$A$2:$W$333,16,0)&amp;"",VLOOKUP($A20,Questions!$A$2:$W$333,15,0)&amp;"")))</f>
        <v>Describe available roles.</v>
      </c>
      <c r="F20" s="88" t="e">
        <f>VLOOKUP($A20,#REF!,5,0)&amp;""</f>
        <v>#REF!</v>
      </c>
      <c r="I20" s="36"/>
      <c r="J20" s="36"/>
    </row>
    <row r="21" spans="1:10" s="1" customFormat="1" ht="120.75" customHeight="1" x14ac:dyDescent="0.15">
      <c r="A21" s="25" t="s">
        <v>229</v>
      </c>
      <c r="B21" s="24" t="str">
        <f>VLOOKUP($A21,Questions!$A$2:$W$333,2,0)</f>
        <v>Are you using a web application firewall (WAF)?*</v>
      </c>
      <c r="C21" s="28" t="s">
        <v>28</v>
      </c>
      <c r="D21" s="48" t="s">
        <v>230</v>
      </c>
      <c r="E21" s="79" t="str">
        <f>IF($C$18="No",'Auto Responses'!$A$3,IF($C21="Yes",VLOOKUP($A21,Questions!$A$2:$W$333,17,0)&amp;"",IF($C21="No",VLOOKUP($A21,Questions!$A$2:$W$333,16,0)&amp;"",VLOOKUP($A21,Questions!$A$2:$W$333,15,0)&amp;"")))</f>
        <v>Describe the currently implemented WAF.</v>
      </c>
      <c r="F21" s="88" t="e">
        <f>VLOOKUP($A21,#REF!,5,0)&amp;""</f>
        <v>#REF!</v>
      </c>
      <c r="I21" s="36"/>
      <c r="J21" s="36"/>
    </row>
    <row r="22" spans="1:10" s="1" customFormat="1" ht="66.75" customHeight="1" x14ac:dyDescent="0.15">
      <c r="A22" s="25" t="s">
        <v>231</v>
      </c>
      <c r="B22" s="24" t="str">
        <f>VLOOKUP($A22,Questions!$A$2:$W$333,2,0)</f>
        <v>Are only currently supported operating system(s), software, and libraries leveraged by the system(s)/application(s) that will have access to institution's data?*</v>
      </c>
      <c r="C22" s="28" t="s">
        <v>28</v>
      </c>
      <c r="D22" s="48" t="s">
        <v>232</v>
      </c>
      <c r="E22" s="79" t="str">
        <f>IF($C$18="No",'Auto Responses'!$A$3,IF($C22="Yes",VLOOKUP($A22,Questions!$A$2:$W$333,17,0)&amp;"",IF($C22="No",VLOOKUP($A22,Questions!$A$2:$W$333,16,0)&amp;"",VLOOKUP($A22,Questions!$A$2:$W$333,15,0)&amp;"")))</f>
        <v>Please provide a list of all required dependencies.</v>
      </c>
      <c r="F22" s="88" t="e">
        <f>VLOOKUP($A22,#REF!,5,0)&amp;""</f>
        <v>#REF!</v>
      </c>
      <c r="I22" s="36"/>
      <c r="J22" s="36"/>
    </row>
    <row r="23" spans="1:10" s="1" customFormat="1" ht="38.25" customHeight="1" x14ac:dyDescent="0.15">
      <c r="A23" s="25" t="s">
        <v>233</v>
      </c>
      <c r="B23" s="24" t="str">
        <f>VLOOKUP($A23,Questions!$A$2:$W$333,2,0)</f>
        <v>Does your application require access to location or GPS data?</v>
      </c>
      <c r="C23" s="28" t="s">
        <v>33</v>
      </c>
      <c r="D23" s="48" t="s">
        <v>234</v>
      </c>
      <c r="E23" s="79" t="str">
        <f>IF($C$18="No",'Auto Responses'!$A$3,IF($C23="Yes",VLOOKUP($A23,Questions!$A$2:$W$333,17,0)&amp;"",IF($C23="No",VLOOKUP($A23,Questions!$A$2:$W$333,16,0)&amp;"",VLOOKUP($A23,Questions!$A$2:$W$333,15,0)&amp;"")))</f>
        <v>Please indicate any future plans that would require access to this data</v>
      </c>
      <c r="F23" s="88" t="e">
        <f>VLOOKUP($A23,#REF!,5,0)&amp;""</f>
        <v>#REF!</v>
      </c>
      <c r="I23" s="36"/>
      <c r="J23" s="36"/>
    </row>
    <row r="24" spans="1:10" s="1" customFormat="1" ht="50.25" customHeight="1" x14ac:dyDescent="0.15">
      <c r="A24" s="25" t="s">
        <v>235</v>
      </c>
      <c r="B24" s="24" t="str">
        <f>VLOOKUP($A24,Questions!$A$2:$W$333,2,0)</f>
        <v>Does your application provide separation of duties between security administration, system administration, and standard user functions?*</v>
      </c>
      <c r="C24" s="28" t="s">
        <v>28</v>
      </c>
      <c r="D24" s="48" t="s">
        <v>236</v>
      </c>
      <c r="E24" s="79" t="str">
        <f>IF($C$18="No",'Auto Responses'!$A$3,IF($C24="Yes",VLOOKUP($A24,Questions!$A$2:$W$333,17,0)&amp;"",IF($C24="No",VLOOKUP($A24,Questions!$A$2:$W$333,16,0)&amp;"",VLOOKUP($A24,Questions!$A$2:$W$333,15,0)&amp;"")))</f>
        <v>Describe or provide a reference to the facilities available in the system to provide separation of duties between security administration and system administration functions.</v>
      </c>
      <c r="F24" s="88" t="e">
        <f>VLOOKUP($A24,#REF!,5,0)&amp;""</f>
        <v>#REF!</v>
      </c>
      <c r="I24" s="36"/>
      <c r="J24" s="36"/>
    </row>
    <row r="25" spans="1:10" s="1" customFormat="1" ht="57.75" customHeight="1" x14ac:dyDescent="0.15">
      <c r="A25" s="25" t="s">
        <v>237</v>
      </c>
      <c r="B25" s="24" t="str">
        <f>VLOOKUP($A25,Questions!$A$2:$W$333,2,0)</f>
        <v>Do you subject your code to static code analysis and/or static application security testing prior to release?*</v>
      </c>
      <c r="C25" s="28" t="s">
        <v>28</v>
      </c>
      <c r="D25" s="48" t="inlineStr">
        <is>
          <t xml:space="preserve">Every release passes strict static type checking and lint analysis as a required check, and dependency vulnerability scanning runs continuously. Dedicated security-focused static analysis tooling is a planned addition.</t>
        </is>
      </c>
      <c r="E25" s="79" t="str">
        <f>IF($C$18="No",'Auto Responses'!$A$3,IF($C25="Yes",VLOOKUP($A25,Questions!$A$2:$W$333,17,0)&amp;"",IF($C25="No",VLOOKUP($A25,Questions!$A$2:$W$333,16,0)&amp;"",VLOOKUP($A25,Questions!$A$2:$W$333,15,0)&amp;"")))</f>
        <v>Provide a list of all tools utilized during static code analysis or static application security testing.</v>
      </c>
      <c r="F25" s="88" t="e">
        <f>VLOOKUP($A25,#REF!,5,0)&amp;""</f>
        <v>#REF!</v>
      </c>
      <c r="I25" s="36"/>
      <c r="J25" s="36"/>
    </row>
    <row r="26" spans="1:10" s="1" customFormat="1" ht="38.25" customHeight="1" x14ac:dyDescent="0.15">
      <c r="A26" s="25" t="s">
        <v>239</v>
      </c>
      <c r="B26" s="24" t="str">
        <f>VLOOKUP($A26,Questions!$A$2:$W$333,2,0)</f>
        <v>Do you have software testing processes (dynamic or static) that are established and followed?*</v>
      </c>
      <c r="C26" s="28" t="s">
        <v>28</v>
      </c>
      <c r="D26" s="48" t="inlineStr">
        <is>
          <t xml:space="preserve">Every release runs the full automated test suite (900+ test files, including regression locks that are mutation tested); changes are additionally exercised on a staging environment before production.</t>
        </is>
      </c>
      <c r="E26" s="79" t="str">
        <f>IF($C$18="No",'Auto Responses'!$A$3,IF($C26="Yes",VLOOKUP($A26,Questions!$A$2:$W$333,17,0)&amp;"",IF($C26="No",VLOOKUP($A26,Questions!$A$2:$W$333,16,0)&amp;"",VLOOKUP($A26,Questions!$A$2:$W$333,15,0)&amp;"")))</f>
        <v>Describe testing processes, including but not limited to, development of test plans, personnel involved in the testing process, and authorized individual accountable for approval and certification of test results.</v>
      </c>
      <c r="F26" s="88" t="e">
        <f>VLOOKUP($A26,#REF!,5,0)&amp;""</f>
        <v>#REF!</v>
      </c>
      <c r="I26" s="36"/>
      <c r="J26" s="36"/>
    </row>
    <row r="27" spans="1:10" s="1" customFormat="1" ht="111" customHeight="1" x14ac:dyDescent="0.15">
      <c r="A27" s="25" t="s">
        <v>241</v>
      </c>
      <c r="B27" s="24" t="str">
        <f>VLOOKUP($A27,Questions!$A$2:$W$333,2,0)</f>
        <v>Are access controls for staff within your organization based on structured rules, such as RBAC, ABAC, or PBAC?</v>
      </c>
      <c r="C27" s="28" t="s">
        <v>28</v>
      </c>
      <c r="D27" s="48" t="s">
        <v>242</v>
      </c>
      <c r="E27" s="79" t="str">
        <f>IF($C$18="No",'Auto Responses'!$A$3,IF($C27="Yes",VLOOKUP($A27,Questions!$A$2:$W$333,17,0)&amp;"",IF($C27="No",VLOOKUP($A27,Questions!$A$2:$W$333,16,0)&amp;"",VLOOKUP($A27,Questions!$A$2:$W$333,15,0)&amp;"")))</f>
        <v/>
      </c>
      <c r="F27" s="88" t="e">
        <f>VLOOKUP($A27,#REF!,5,0)&amp;""</f>
        <v>#REF!</v>
      </c>
      <c r="I27" s="36"/>
      <c r="J27" s="36"/>
    </row>
    <row r="28" spans="1:10" s="1" customFormat="1" ht="38.25" customHeight="1" x14ac:dyDescent="0.15">
      <c r="A28" s="25" t="s">
        <v>243</v>
      </c>
      <c r="B28" s="24" t="str">
        <f>VLOOKUP($A28,Questions!$A$2:$W$333,2,0)</f>
        <v>Does the system provide data input validation and error messages?</v>
      </c>
      <c r="C28" s="28" t="s">
        <v>28</v>
      </c>
      <c r="D28" s="48" t="s">
        <v>244</v>
      </c>
      <c r="E28" s="79" t="str">
        <f>IF($C$18="No",'Auto Responses'!$A$3,IF($C28="Yes",VLOOKUP($A28,Questions!$A$2:$W$333,17,0)&amp;"",IF($C28="No",VLOOKUP($A28,Questions!$A$2:$W$333,16,0)&amp;"",VLOOKUP($A28,Questions!$A$2:$W$333,15,0)&amp;"")))</f>
        <v>Describe how your system(s) provide data input validation and error messages.</v>
      </c>
      <c r="F28" s="88" t="e">
        <f>VLOOKUP($A28,#REF!,5,0)&amp;""</f>
        <v>#REF!</v>
      </c>
      <c r="I28" s="36"/>
      <c r="J28" s="36"/>
    </row>
    <row r="29" spans="1:10" s="1" customFormat="1" ht="51.75" customHeight="1" x14ac:dyDescent="0.15">
      <c r="A29" s="25" t="s">
        <v>245</v>
      </c>
      <c r="B29" s="24" t="str">
        <f>VLOOKUP($A29,Questions!$A$2:$W$333,2,0)</f>
        <v>Do you have a process and implemented procedures for managing your software supply chain (e.g., libraries, repositories, frameworks, etc.)</v>
      </c>
      <c r="C29" s="28" t="s">
        <v>28</v>
      </c>
      <c r="D29" s="48" t="s">
        <v>246</v>
      </c>
      <c r="E29" s="79" t="str">
        <f>IF($C$18="No",'Auto Responses'!$A$3,IF($C29="Yes",VLOOKUP($A29,Questions!$A$2:$W$333,17,0)&amp;"",IF($C29="No",VLOOKUP($A29,Questions!$A$2:$W$333,16,0)&amp;"",VLOOKUP($A29,Questions!$A$2:$W$333,15,0)&amp;"")))</f>
        <v>Provide supporting documentation of your processes.</v>
      </c>
      <c r="F29" s="88" t="e">
        <f>VLOOKUP($A29,#REF!,5,0)&amp;""</f>
        <v>#REF!</v>
      </c>
      <c r="I29" s="36"/>
      <c r="J29" s="36"/>
    </row>
    <row r="30" spans="1:10" s="1" customFormat="1" ht="38.25" customHeight="1" x14ac:dyDescent="0.15">
      <c r="A30" s="25" t="s">
        <v>247</v>
      </c>
      <c r="B30" s="24" t="str">
        <f>VLOOKUP($A30,Questions!$A$2:$W$333,2,0)</f>
        <v>Have your developers been trained in secure coding techniques?</v>
      </c>
      <c r="C30" s="28" t="s">
        <v>28</v>
      </c>
      <c r="D30" s="48" t="s">
        <v>248</v>
      </c>
      <c r="E30" s="79" t="str">
        <f>IF($C$18="No",'Auto Responses'!$A$3,IF($C30="Yes",VLOOKUP($A30,Questions!$A$2:$W$333,17,0)&amp;"",IF($C30="No",VLOOKUP($A30,Questions!$A$2:$W$333,16,0)&amp;"",VLOOKUP($A30,Questions!$A$2:$W$333,15,0)&amp;"")))</f>
        <v>Summarize your secure coding training.</v>
      </c>
      <c r="F30" s="88" t="e">
        <f>VLOOKUP($A30,#REF!,5,0)&amp;""</f>
        <v>#REF!</v>
      </c>
      <c r="I30" s="36"/>
      <c r="J30" s="36"/>
    </row>
    <row r="31" spans="1:10" s="1" customFormat="1" ht="45.75" customHeight="1" x14ac:dyDescent="0.15">
      <c r="A31" s="25" t="s">
        <v>249</v>
      </c>
      <c r="B31" s="24" t="str">
        <f>VLOOKUP($A31,Questions!$A$2:$W$333,2,0)</f>
        <v>Was your application developed using secure coding techniques?</v>
      </c>
      <c r="C31" s="28" t="s">
        <v>28</v>
      </c>
      <c r="D31" s="47" t="s">
        <v>250</v>
      </c>
      <c r="E31" s="79" t="str">
        <f>IF($C$18="No",'Auto Responses'!$A$3,IF($C31="Yes",VLOOKUP($A31,Questions!$A$2:$W$333,17,0)&amp;"",IF($C31="No",VLOOKUP($A31,Questions!$A$2:$W$333,16,0)&amp;"",VLOOKUP($A31,Questions!$A$2:$W$333,15,0)&amp;"")))</f>
        <v>Summarize your secure coding practices.</v>
      </c>
      <c r="F31" s="88" t="e">
        <f>VLOOKUP($A31,#REF!,5,0)&amp;""</f>
        <v>#REF!</v>
      </c>
      <c r="I31" s="36"/>
      <c r="J31" s="36"/>
    </row>
    <row r="32" spans="1:10" s="1" customFormat="1" ht="48" customHeight="1" x14ac:dyDescent="0.15">
      <c r="A32" s="25" t="s">
        <v>251</v>
      </c>
      <c r="B32" s="24" t="str">
        <f>VLOOKUP($A32,Questions!$A$2:$W$333,2,0)</f>
        <v>If mobile, is the application available from a trusted source (e.g., App Store, Google Play Store)?</v>
      </c>
      <c r="C32" s="28" t="s">
        <v>81</v>
      </c>
      <c r="D32" s="47" t="s">
        <v>252</v>
      </c>
      <c r="E32" s="79" t="str">
        <f>IF($C$18="No",'Auto Responses'!$A$3,IF($C32="Yes",VLOOKUP($A32,Questions!$A$2:$W$333,17,0)&amp;"",IF($C32="No",VLOOKUP($A32,Questions!$A$2:$W$333,16,0)&amp;"",VLOOKUP($A32,Questions!$A$2:$W$333,15,0)&amp;"")))</f>
        <v>Select N/A if there is no mobile version of your app.</v>
      </c>
      <c r="F32" s="88" t="e">
        <f>VLOOKUP($A32,#REF!,5,0)&amp;""</f>
        <v>#REF!</v>
      </c>
      <c r="I32" s="36"/>
      <c r="J32" s="36"/>
    </row>
    <row r="33" spans="1:10" s="1" customFormat="1" ht="61.5" customHeight="1" thickBot="1" x14ac:dyDescent="0.2">
      <c r="A33" s="25" t="s">
        <v>253</v>
      </c>
      <c r="B33" s="24" t="str">
        <f>VLOOKUP($A33,Questions!$A$2:$W$333,2,0)</f>
        <v>Do you have a fully implemented policy or procedure that details how your employees obtain administrator access to institutional instance of the application?</v>
      </c>
      <c r="C33" s="28" t="s">
        <v>28</v>
      </c>
      <c r="D33" s="47" t="s">
        <v>254</v>
      </c>
      <c r="E33" s="79" t="str">
        <f>IF($C$18="No",'Auto Responses'!$A$3,IF($C33="Yes",VLOOKUP($A33,Questions!$A$2:$W$333,17,0)&amp;"",IF($C33="No",VLOOKUP($A33,Questions!$A$2:$W$333,16,0)&amp;"",VLOOKUP($A33,Questions!$A$2:$W$333,15,0)&amp;"")))</f>
        <v>Describe or provide a reference that details how administrator access is handled (e.g., provisioning, principle of least privilege, deprovisioning, etc.).</v>
      </c>
      <c r="F33" s="88" t="e">
        <f>VLOOKUP($A33,#REF!,5,0)&amp;""</f>
        <v>#REF!</v>
      </c>
      <c r="G33" s="113" t="s">
        <v>39</v>
      </c>
      <c r="I33" s="36"/>
      <c r="J33" s="36"/>
    </row>
    <row r="34" spans="1:10" s="1" customFormat="1" ht="37.25" customHeight="1" thickBot="1" x14ac:dyDescent="0.2">
      <c r="A34" s="52" t="str">
        <f>VLOOKUP(LEFT($A35,4),'Auto Responses'!$N$4:$O$38,2,0)&amp;""</f>
        <v xml:space="preserve"> Datacenter</v>
      </c>
      <c r="B34" s="30"/>
      <c r="C34" s="19" t="s">
        <v>23</v>
      </c>
      <c r="D34" s="33" t="s">
        <v>24</v>
      </c>
      <c r="E34" s="33" t="s">
        <v>25</v>
      </c>
      <c r="F34" s="83" t="s">
        <v>26</v>
      </c>
      <c r="I34" s="36"/>
      <c r="J34" s="36"/>
    </row>
    <row r="35" spans="1:10" s="1" customFormat="1" ht="84" customHeight="1" x14ac:dyDescent="0.15">
      <c r="A35" s="25" t="s">
        <v>255</v>
      </c>
      <c r="B35" s="24" t="str">
        <f>VLOOKUP($A35,Questions!$A$2:$W$333,2,0)</f>
        <v>Select your hosting option.</v>
      </c>
      <c r="C35" s="59" t="s">
        <v>256</v>
      </c>
      <c r="D35" s="47" t="s">
        <v>257</v>
      </c>
      <c r="E35" s="79" t="str">
        <f>IF(OR($C35="",$C35="Other"),VLOOKUP($A35,Questions!$A$2:$W$333,15,0),"")&amp;""</f>
        <v/>
      </c>
      <c r="F35" s="88" t="e">
        <f>VLOOKUP($A35,#REF!,5,0)&amp;""</f>
        <v>#REF!</v>
      </c>
      <c r="I35" s="36"/>
      <c r="J35" s="36"/>
    </row>
    <row r="36" spans="1:10" s="1" customFormat="1" ht="53.25" customHeight="1" x14ac:dyDescent="0.15">
      <c r="A36" s="25" t="s">
        <v>258</v>
      </c>
      <c r="B36" s="24" t="str">
        <f>VLOOKUP($A36,Questions!$A$2:$W$333,2,0)</f>
        <v>Is a SOC 2 Type 2 report available for the hosting environment?</v>
      </c>
      <c r="C36" s="28" t="s">
        <v>28</v>
      </c>
      <c r="D36" s="47" t="s">
        <v>259</v>
      </c>
      <c r="E36" s="79" t="str">
        <f>IF($C$35="","",IF(OR($C$35='Auto Responses'!$J$17,$C$35='Auto Responses'!$J$18,$C$35='Auto Responses'!$J$19,$C$35='Auto Responses'!$J$23),'Auto Responses'!$A$26,IF($C36="Yes",VLOOKUP($A36,Questions!$A$2:$W$333,17,0)&amp;"",IF($C36="No",VLOOKUP($A36,Questions!$A$2:$W$333,16,0)&amp;"",VLOOKUP($A36,Questions!$A$2:$W$333,15,0)&amp;""))))</f>
        <v>Based on the response to DCTR-01, this question does not apply to this product or service.</v>
      </c>
      <c r="F36" s="88" t="e">
        <f>VLOOKUP($A36,#REF!,5,0)&amp;""</f>
        <v>#REF!</v>
      </c>
      <c r="I36" s="36"/>
      <c r="J36" s="36"/>
    </row>
    <row r="37" spans="1:10" s="1" customFormat="1" ht="58.5" customHeight="1" x14ac:dyDescent="0.15">
      <c r="A37" s="25" t="s">
        <v>260</v>
      </c>
      <c r="B37" s="24" t="str">
        <f>VLOOKUP($A37,Questions!$A$2:$W$333,2,0)</f>
        <v>Are you generally able to accommodate storing each institution's data within its geographic region?</v>
      </c>
      <c r="C37" s="28" t="s">
        <v>28</v>
      </c>
      <c r="D37" s="47" t="inlineStr">
        <is>
          <t xml:space="preserve">Student records, documents and backups are stored in United States regions (AWS us-east-1). The rate limiting service keeps short-lived counter keys (IP addresses, user ids and sign-in email addresses) in its primary region, also AWS us-east-1. Hosting outside the United States is not currently offered.</t>
        </is>
      </c>
      <c r="E37" s="79" t="str">
        <f>IF($C$35="","",IF(OR($C$35='Auto Responses'!$J$17,$C$35='Auto Responses'!$J$18,$C$35='Auto Responses'!$J$19,$C$35='Auto Responses'!$J$20,$C$35='Auto Responses'!$J$21,$C$35='Auto Responses'!$J$22,$C$35='Auto Responses'!$J$23),'Auto Responses'!$A$26,IF($C37="Yes",VLOOKUP($A37,Questions!$A$2:$W$333,17,0)&amp;"",IF($C37="No",VLOOKUP($A37,Questions!$A$2:$W$333,16,0)&amp;"",VLOOKUP($A37,Questions!$A$2:$W$333,15,0)&amp;""))))</f>
        <v>Based on the response to DCTR-01, this question does not apply to this product or service.</v>
      </c>
      <c r="F37" s="88" t="e">
        <f>VLOOKUP($A37,#REF!,5,0)&amp;""</f>
        <v>#REF!</v>
      </c>
      <c r="I37" s="36"/>
      <c r="J37" s="36"/>
    </row>
    <row r="38" spans="1:10" s="1" customFormat="1" ht="53.25" customHeight="1" x14ac:dyDescent="0.15">
      <c r="A38" s="25" t="s">
        <v>262</v>
      </c>
      <c r="B38" s="24" t="str">
        <f>VLOOKUP($A38,Questions!$A$2:$W$333,2,0)</f>
        <v>Are the data centers staffed 24 hours a day, seven days a week (i.e., 24 x 7 x 365)?</v>
      </c>
      <c r="C38" s="28" t="s">
        <v>28</v>
      </c>
      <c r="D38" s="47" t="s">
        <v>263</v>
      </c>
      <c r="E38" s="79" t="str">
        <f>IF($C$35="","",IF(OR($C$35='Auto Responses'!$J$17,$C$35='Auto Responses'!$J$18,$C$35='Auto Responses'!$J$19,$C$35='Auto Responses'!$J$23),'Auto Responses'!$A$26,IF($C38="Yes",VLOOKUP($A38,Questions!$A$2:$W$333,17,0)&amp;"",IF($C38="No",VLOOKUP($A38,Questions!$A$2:$W$333,16,0)&amp;"",VLOOKUP($A38,Questions!$A$2:$W$333,15,0)&amp;""))))</f>
        <v>Based on the response to DCTR-01, this question does not apply to this product or service.</v>
      </c>
      <c r="F38" s="88" t="e">
        <f>VLOOKUP($A38,#REF!,5,0)&amp;""</f>
        <v>#REF!</v>
      </c>
      <c r="I38" s="36"/>
      <c r="J38" s="36"/>
    </row>
    <row r="39" spans="1:10" s="1" customFormat="1" ht="28.5" customHeight="1" x14ac:dyDescent="0.15">
      <c r="A39" s="25" t="s">
        <v>264</v>
      </c>
      <c r="B39" s="24" t="str">
        <f>VLOOKUP($A39,Questions!$A$2:$W$333,2,0)</f>
        <v>Are your servers separated from other companies via a physical barrier, such as a cage or hard walls?</v>
      </c>
      <c r="C39" s="28" t="s">
        <v>28</v>
      </c>
      <c r="D39" s="47" t="s">
        <v>265</v>
      </c>
      <c r="E39" s="79" t="str">
        <f>IF($C$35="","",IF(OR($C$35='Auto Responses'!$J$18,$C$35='Auto Responses'!$J$23),'Auto Responses'!$A$26,IF($C39="Yes",VLOOKUP($A39,Questions!$A$2:$W$333,17,0)&amp;"",IF($C39="No",VLOOKUP($A39,Questions!$A$2:$W$333,16,0)&amp;"",VLOOKUP($A39,Questions!$A$2:$W$333,15,0)&amp;""))))</f>
        <v>Based on the response to DCTR-01, this question does not apply to this product or service.</v>
      </c>
      <c r="F39" s="88" t="e">
        <f>VLOOKUP($A39,#REF!,5,0)&amp;""</f>
        <v>#REF!</v>
      </c>
      <c r="I39" s="36"/>
      <c r="J39" s="36"/>
    </row>
    <row r="40" spans="1:10" s="1" customFormat="1" ht="28.5" customHeight="1" x14ac:dyDescent="0.15">
      <c r="A40" s="25" t="s">
        <v>266</v>
      </c>
      <c r="B40" s="24" t="str">
        <f>VLOOKUP($A40,Questions!$A$2:$W$333,2,0)</f>
        <v>Does a physical barrier fully enclose the physical space, preventing unauthorized physical contact with any of your devices?*</v>
      </c>
      <c r="C40" s="28" t="s">
        <v>28</v>
      </c>
      <c r="D40" s="47" t="s">
        <v>267</v>
      </c>
      <c r="E40" s="79" t="str">
        <f>IF($C$35="","",IF(OR($C$35='Auto Responses'!$J$17,$C$35='Auto Responses'!$J$18,$C$35='Auto Responses'!$J$23),'Auto Responses'!$A$26,IF($C40="Yes",VLOOKUP($A40,Questions!$A$2:$W$333,17,0)&amp;"",IF($C40="No",VLOOKUP($A40,Questions!$A$2:$W$333,16,0)&amp;"",VLOOKUP($A40,Questions!$A$2:$W$333,15,0)&amp;""))))</f>
        <v>Based on the response to DCTR-01, this question does not apply to this product or service.</v>
      </c>
      <c r="F40" s="88" t="e">
        <f>VLOOKUP($A40,#REF!,5,0)&amp;""</f>
        <v>#REF!</v>
      </c>
      <c r="I40" s="36"/>
      <c r="J40" s="36"/>
    </row>
    <row r="41" spans="1:10" s="1" customFormat="1" ht="48.75" customHeight="1" x14ac:dyDescent="0.15">
      <c r="A41" s="25" t="s">
        <v>268</v>
      </c>
      <c r="B41" s="24" t="str">
        <f>VLOOKUP($A41,Questions!$A$2:$W$333,2,0)</f>
        <v>Are your primary and secondary data centers geographically diverse?</v>
      </c>
      <c r="C41" s="28" t="s">
        <v>33</v>
      </c>
      <c r="D41" s="47" t="s">
        <v>269</v>
      </c>
      <c r="E41" s="79" t="str">
        <f>IF($C$35="","",IF(OR($C$35='Auto Responses'!$J$17,$C$35='Auto Responses'!$J$18,$C$35='Auto Responses'!$J$19,$C$35='Auto Responses'!$J$20,$C$35='Auto Responses'!$J$21,$C$35='Auto Responses'!$J$22,$C$35='Auto Responses'!$J$23),'Auto Responses'!$A$26,IF($C41="Yes",VLOOKUP($A41,Questions!$A$2:$W$333,17,0)&amp;"",IF($C41="No",VLOOKUP($A41,Questions!$A$2:$W$333,16,0)&amp;"",VLOOKUP($A41,Questions!$A$2:$W$333,15,0)&amp;""))))</f>
        <v>Based on the response to DCTR-01, this question does not apply to this product or service.</v>
      </c>
      <c r="F41" s="88" t="e">
        <f>VLOOKUP($A41,#REF!,5,0)&amp;""</f>
        <v>#REF!</v>
      </c>
      <c r="I41" s="36"/>
      <c r="J41" s="36"/>
    </row>
    <row r="42" spans="1:10" s="1" customFormat="1" ht="48" customHeight="1" x14ac:dyDescent="0.15">
      <c r="A42" s="25" t="s">
        <v>270</v>
      </c>
      <c r="B42" s="24" t="str">
        <f>VLOOKUP($A42,Questions!$A$2:$W$333,2,0)</f>
        <v>Is the service hosted in a high-availability environment?</v>
      </c>
      <c r="C42" s="28" t="s">
        <v>28</v>
      </c>
      <c r="D42" s="47" t="s">
        <v>271</v>
      </c>
      <c r="E42" s="79" t="str">
        <f>IF($C$35="","",IF(OR($C$35='Auto Responses'!$J$17,$C$35='Auto Responses'!$J$18,$C$35='Auto Responses'!$J$19,$C$35='Auto Responses'!$J$20,$C$35='Auto Responses'!$J$21,$C$35='Auto Responses'!$J$22,$C$35='Auto Responses'!$J$23),'Auto Responses'!$A$26,IF($C42="Yes",VLOOKUP($A42,Questions!$A$2:$W$333,17,0)&amp;"",IF($C42="No",VLOOKUP($A42,Questions!$A$2:$W$333,16,0)&amp;"",VLOOKUP($A42,Questions!$A$2:$W$333,15,0)&amp;""))))</f>
        <v>Based on the response to DCTR-01, this question does not apply to this product or service.</v>
      </c>
      <c r="F42" s="88" t="e">
        <f>VLOOKUP($A42,#REF!,5,0)&amp;""</f>
        <v>#REF!</v>
      </c>
      <c r="I42" s="36"/>
      <c r="J42" s="36"/>
    </row>
    <row r="43" spans="1:10" s="1" customFormat="1" ht="55.5" customHeight="1" x14ac:dyDescent="0.15">
      <c r="A43" s="25" t="s">
        <v>272</v>
      </c>
      <c r="B43" s="24" t="str">
        <f>VLOOKUP($A43,Questions!$A$2:$W$333,2,0)</f>
        <v>Is redundant power available for all data centers where institutional data will reside?</v>
      </c>
      <c r="C43" s="28" t="s">
        <v>28</v>
      </c>
      <c r="D43" s="47" t="s">
        <v>273</v>
      </c>
      <c r="E43" s="79" t="str">
        <f>IF($C$35="","",IF(OR($C$35='Auto Responses'!$J$17,$C$35='Auto Responses'!$J$18,$C$35='Auto Responses'!$J$19,$C$35='Auto Responses'!$J$23),'Auto Responses'!$A$26,IF($C43="Yes",VLOOKUP($A43,Questions!$A$2:$W$333,17,0)&amp;"",IF($C43="No",VLOOKUP($A43,Questions!$A$2:$W$333,16,0)&amp;"",VLOOKUP($A43,Questions!$A$2:$W$333,15,0)&amp;""))))</f>
        <v>Based on the response to DCTR-01, this question does not apply to this product or service.</v>
      </c>
      <c r="F43" s="88" t="e">
        <f>VLOOKUP($A43,#REF!,5,0)&amp;""</f>
        <v>#REF!</v>
      </c>
      <c r="I43" s="36"/>
      <c r="J43" s="36"/>
    </row>
    <row r="44" spans="1:10" s="1" customFormat="1" ht="56.25" customHeight="1" x14ac:dyDescent="0.15">
      <c r="A44" s="25" t="s">
        <v>274</v>
      </c>
      <c r="B44" s="24" t="str">
        <f>VLOOKUP($A44,Questions!$A$2:$W$333,2,0)</f>
        <v>Are redundant power strategies tested?*</v>
      </c>
      <c r="C44" s="28" t="s">
        <v>28</v>
      </c>
      <c r="D44" s="47" t="s">
        <v>275</v>
      </c>
      <c r="E44" s="79" t="str">
        <f>IF($C$35="","",IF(OR($C$35='Auto Responses'!$J$17,$C$35='Auto Responses'!$J$18,$C$35='Auto Responses'!$J$19,$C$35='Auto Responses'!$J$23),'Auto Responses'!$A$26,IF($C44="Yes",VLOOKUP($A44,Questions!$A$2:$W$333,17,0)&amp;"",IF($C44="No",VLOOKUP($A44,Questions!$A$2:$W$333,16,0)&amp;"",VLOOKUP($A44,Questions!$A$2:$W$333,15,0)&amp;""))))</f>
        <v>Based on the response to DCTR-01, this question does not apply to this product or service.</v>
      </c>
      <c r="F44" s="88" t="e">
        <f>VLOOKUP($A44,#REF!,5,0)&amp;""</f>
        <v>#REF!</v>
      </c>
      <c r="I44" s="36"/>
      <c r="J44" s="36"/>
    </row>
    <row r="45" spans="1:10" s="1" customFormat="1" ht="60" customHeight="1" x14ac:dyDescent="0.15">
      <c r="A45" s="25" t="s">
        <v>276</v>
      </c>
      <c r="B45" s="24" t="str">
        <f>VLOOKUP($A45,Questions!$A$2:$W$333,2,0)</f>
        <v>Does the center where the data will reside have cooling and fire-suppression systems that are active and regularly tested?</v>
      </c>
      <c r="C45" s="28" t="s">
        <v>28</v>
      </c>
      <c r="D45" s="47" t="s">
        <v>273</v>
      </c>
      <c r="E45" s="79" t="str">
        <f>IF($C$35="","",IF(OR($C$35='Auto Responses'!$J$17,$C$35='Auto Responses'!$J$18),'Auto Responses'!$A$26,IF($C45="Yes",VLOOKUP($A45,Questions!$A$2:$W$333,17,0)&amp;"",IF($C45="No",VLOOKUP($A45,Questions!$A$2:$W$333,16,0)&amp;"",VLOOKUP($A45,Questions!$A$2:$W$333,15,0)&amp;""))))</f>
        <v/>
      </c>
      <c r="F45" s="88" t="e">
        <f>VLOOKUP($A45,#REF!,5,0)&amp;""</f>
        <v>#REF!</v>
      </c>
      <c r="I45" s="36"/>
      <c r="J45" s="36"/>
    </row>
    <row r="46" spans="1:10" s="1" customFormat="1" ht="55.5" customHeight="1" x14ac:dyDescent="0.15">
      <c r="A46" s="25" t="s">
        <v>277</v>
      </c>
      <c r="B46" s="24" t="str">
        <f>VLOOKUP($A46,Questions!$A$2:$W$333,2,0)</f>
        <v>Do you have Internet Service Provider (ISP) redundancy?</v>
      </c>
      <c r="C46" s="62" t="s">
        <v>28</v>
      </c>
      <c r="D46" s="47" t="s">
        <v>278</v>
      </c>
      <c r="E46" s="79" t="str">
        <f>IF($C$35="","",IF(OR($C$35='Auto Responses'!$J$17,$C$35='Auto Responses'!$J$18,$C$35='Auto Responses'!$J$19,$C$35='Auto Responses'!$J$23),'Auto Responses'!$A$26,IF($C46="Yes",VLOOKUP($A46,Questions!$A$2:$W$333,17,0)&amp;"",IF($C46="No",VLOOKUP($A46,Questions!$A$2:$W$333,16,0)&amp;"",VLOOKUP($A46,Questions!$A$2:$W$333,15,0)&amp;""))))</f>
        <v>Based on the response to DCTR-01, this question does not apply to this product or service.</v>
      </c>
      <c r="F46" s="88" t="e">
        <f>VLOOKUP($A46,#REF!,5,0)&amp;""</f>
        <v>#REF!</v>
      </c>
      <c r="I46" s="36"/>
      <c r="J46" s="36"/>
    </row>
    <row r="47" spans="1:10" s="1" customFormat="1" ht="56.25" customHeight="1" x14ac:dyDescent="0.15">
      <c r="A47" s="25" t="s">
        <v>279</v>
      </c>
      <c r="B47" s="24" t="str">
        <f>VLOOKUP($A47,Questions!$A$2:$W$333,2,0)</f>
        <v>Does every data center where the institution's data will reside have multiple telephone company or network provider entrances to the facility?</v>
      </c>
      <c r="C47" s="28" t="s">
        <v>28</v>
      </c>
      <c r="D47" s="47" t="s">
        <v>280</v>
      </c>
      <c r="E47" s="79" t="str">
        <f>IF($C$35="","",IF(OR($C$35='Auto Responses'!$J$17,$C$35='Auto Responses'!$J$18,$C$35='Auto Responses'!$J$19,$C$35='Auto Responses'!$J$23),'Auto Responses'!$A$26,IF($C47="Yes",VLOOKUP($A47,Questions!$A$2:$W$333,17,0)&amp;"",IF($C47="No",VLOOKUP($A47,Questions!$A$2:$W$333,16,0)&amp;"",VLOOKUP($A47,Questions!$A$2:$W$333,15,0)&amp;""))))</f>
        <v>Based on the response to DCTR-01, this question does not apply to this product or service.</v>
      </c>
      <c r="F47" s="88" t="e">
        <f>VLOOKUP($A47,#REF!,5,0)&amp;""</f>
        <v>#REF!</v>
      </c>
      <c r="I47" s="36"/>
      <c r="J47" s="36"/>
    </row>
    <row r="48" spans="1:10" s="1" customFormat="1" ht="49.5" customHeight="1" x14ac:dyDescent="0.15">
      <c r="A48" s="25" t="s">
        <v>281</v>
      </c>
      <c r="B48" s="24" t="str">
        <f>VLOOKUP($A48,Questions!$A$2:$W$333,2,0)</f>
        <v>Do you require multifactor authentication for all administrative accounts in your environment?</v>
      </c>
      <c r="C48" s="28" t="s">
        <v>28</v>
      </c>
      <c r="D48" s="47" t="inlineStr">
        <is>
          <t xml:space="preserve">The provider consoles that administer the environment (hosting, database, source control) are held by the founder with multi-factor authentication enabled, and the founder, the only member of the error monitoring (Sentry) organization, also uses two-factor authentication there. In-app institutional accounts authenticate by possession of the verified email inbox (one-time codes).</t>
        </is>
      </c>
      <c r="E48" s="79" t="str">
        <f>IF($C$35="","",IF(OR($C$35='Auto Responses'!$J$17,$C$35='Auto Responses'!$J$18,$C$35='Auto Responses'!$J$19,$C$35='Auto Responses'!$J$20,$C$35='Auto Responses'!$J$21,$C$35='Auto Responses'!$J$22,$C$35='Auto Responses'!$J$23),'Auto Responses'!$A$26,IF($C48="Yes",VLOOKUP($A48,Questions!$A$2:$W$333,17,0)&amp;"",IF($C48="No",VLOOKUP($A48,Questions!$A$2:$W$333,16,0)&amp;"",VLOOKUP($A48,Questions!$A$2:$W$333,15,0)&amp;""))))</f>
        <v>Based on the response to DCTR-01, this question does not apply to this product or service.</v>
      </c>
      <c r="F48" s="88" t="e">
        <f>VLOOKUP($A48,#REF!,5,0)&amp;""</f>
        <v>#REF!</v>
      </c>
      <c r="I48" s="36"/>
      <c r="J48" s="36"/>
    </row>
    <row r="49" spans="1:10" s="1" customFormat="1" ht="54" customHeight="1" x14ac:dyDescent="0.15">
      <c r="A49" s="25" t="s">
        <v>283</v>
      </c>
      <c r="B49" s="24" t="str">
        <f>VLOOKUP($A49,Questions!$A$2:$W$333,2,0)</f>
        <v>Are you using your cloud provider's available hardening tools or pre-hardened images?</v>
      </c>
      <c r="C49" s="28" t="s">
        <v>28</v>
      </c>
      <c r="D49" s="47" t="s">
        <v>284</v>
      </c>
      <c r="E49" s="79" t="str">
        <f>IF($C$35="","",IF(OR($C$35='Auto Responses'!$J$19,$C$35='Auto Responses'!$J$20,$C$35='Auto Responses'!$J$21,$C$35='Auto Responses'!$J$22,$C$35='Auto Responses'!$J$23),'Auto Responses'!$A$26,IF($C49="Yes",VLOOKUP($A49,Questions!$A$2:$W$333,17,0)&amp;"",IF($C49="No",VLOOKUP($A49,Questions!$A$2:$W$333,16,0)&amp;"",VLOOKUP($A49,Questions!$A$2:$W$333,15,0)&amp;""))))</f>
        <v>Based on the response to DCTR-01, this question does not apply to this product or service.</v>
      </c>
      <c r="F49" s="88" t="e">
        <f>VLOOKUP($A49,#REF!,5,0)&amp;""</f>
        <v>#REF!</v>
      </c>
      <c r="I49" s="36"/>
      <c r="J49" s="36"/>
    </row>
    <row r="50" spans="1:10" s="1" customFormat="1" ht="52.5" customHeight="1" thickBot="1" x14ac:dyDescent="0.2">
      <c r="A50" s="25" t="s">
        <v>285</v>
      </c>
      <c r="B50" s="24" t="str">
        <f>VLOOKUP($A50,Questions!$A$2:$W$333,2,0)</f>
        <v>Does your cloud solution provider have access to your encryption keys?</v>
      </c>
      <c r="C50" s="28" t="s">
        <v>28</v>
      </c>
      <c r="D50" s="47" t="s">
        <v>286</v>
      </c>
      <c r="E50" s="79" t="str">
        <f>IF($C$35="","",IF(OR($C$35='Auto Responses'!$J$19,$C$35='Auto Responses'!$J$20,$C$35='Auto Responses'!$J$21,$C$35='Auto Responses'!$J$22,$C$35='Auto Responses'!$J$23),'Auto Responses'!$A$26,IF($C50="Yes",VLOOKUP($A50,Questions!$A$2:$W$333,17,0)&amp;"",IF($C50="No",VLOOKUP($A50,Questions!$A$2:$W$333,16,0)&amp;"",VLOOKUP($A50,Questions!$A$2:$W$333,15,0)&amp;""))))</f>
        <v>Based on the response to DCTR-01, this question does not apply to this product or service.</v>
      </c>
      <c r="F50" s="88" t="e">
        <f>VLOOKUP($A50,#REF!,5,0)&amp;""</f>
        <v>#REF!</v>
      </c>
      <c r="I50" s="36"/>
      <c r="J50" s="36"/>
    </row>
    <row r="51" spans="1:10" s="1" customFormat="1" ht="37.25" customHeight="1" thickBot="1" x14ac:dyDescent="0.2">
      <c r="A51" s="52" t="str">
        <f>VLOOKUP(LEFT($A52,4),'Auto Responses'!$N$4:$O$38,2,0)&amp;""</f>
        <v xml:space="preserve"> Firewalls, IDS, IPS, and Networking</v>
      </c>
      <c r="B51" s="30"/>
      <c r="C51" s="19" t="s">
        <v>23</v>
      </c>
      <c r="D51" s="33" t="s">
        <v>24</v>
      </c>
      <c r="E51" s="33" t="s">
        <v>25</v>
      </c>
      <c r="F51" s="83" t="s">
        <v>26</v>
      </c>
      <c r="I51" s="36"/>
      <c r="J51" s="36"/>
    </row>
    <row r="52" spans="1:10" s="1" customFormat="1" ht="38.25" customHeight="1" x14ac:dyDescent="0.15">
      <c r="A52" s="25" t="s">
        <v>287</v>
      </c>
      <c r="B52" s="24" t="str">
        <f>VLOOKUP($A52,Questions!$A$2:$W$333,2,0)</f>
        <v>Are you utilizing a stateful packet inspection (SPI) firewall?*</v>
      </c>
      <c r="C52" s="28" t="s">
        <v>28</v>
      </c>
      <c r="D52" s="47" t="s">
        <v>288</v>
      </c>
      <c r="E52" s="79" t="str">
        <f>IF($C$18="No",'Auto Responses'!$A$3,IF($C52="Yes",VLOOKUP($A52,Questions!$A$2:$W$333,17,0)&amp;"",IF($C52="No",VLOOKUP($A52,Questions!$A$2:$W$333,16,0)&amp;"",VLOOKUP($A52,Questions!$A$2:$W$333,15,0)&amp;"")))</f>
        <v>Describe the currently implemented SPI firewall.</v>
      </c>
      <c r="F52" s="88" t="e">
        <f>VLOOKUP($A52,#REF!,5,0)&amp;""</f>
        <v>#REF!</v>
      </c>
      <c r="I52" s="36"/>
      <c r="J52" s="36"/>
    </row>
    <row r="53" spans="1:10" s="1" customFormat="1" ht="38.25" customHeight="1" x14ac:dyDescent="0.15">
      <c r="A53" s="25" t="s">
        <v>289</v>
      </c>
      <c r="B53" s="24" t="str">
        <f>VLOOKUP($A53,Questions!$A$2:$W$333,2,0)</f>
        <v>Do you have a documented policy for firewall change requests?*</v>
      </c>
      <c r="C53" s="28" t="s">
        <v>81</v>
      </c>
      <c r="D53" s="47" t="s">
        <v>290</v>
      </c>
      <c r="E53" s="79" t="str">
        <f>IF($C$18="No",'Auto Responses'!$A$3,IF($C53="Yes",VLOOKUP($A53,Questions!$A$2:$W$333,17,0)&amp;"",IF($C53="No",VLOOKUP($A53,Questions!$A$2:$W$333,16,0)&amp;"",VLOOKUP($A53,Questions!$A$2:$W$333,15,0)&amp;"")))</f>
        <v/>
      </c>
      <c r="F53" s="88" t="e">
        <f>VLOOKUP($A53,#REF!,5,0)&amp;""</f>
        <v>#REF!</v>
      </c>
      <c r="I53" s="36"/>
      <c r="J53" s="36"/>
    </row>
    <row r="54" spans="1:10" s="1" customFormat="1" ht="38.25" customHeight="1" x14ac:dyDescent="0.15">
      <c r="A54" s="25" t="s">
        <v>291</v>
      </c>
      <c r="B54" s="24" t="str">
        <f>VLOOKUP($A54,Questions!$A$2:$W$333,2,0)</f>
        <v>Have you implemented an intrusion detection system (network-based)?*</v>
      </c>
      <c r="C54" s="28" t="s">
        <v>28</v>
      </c>
      <c r="D54" s="47" t="s">
        <v>292</v>
      </c>
      <c r="E54" s="79" t="str">
        <f>IF($C$18="No",'Auto Responses'!$A$3,IF($C54="Yes",VLOOKUP($A54,Questions!$A$2:$W$333,17,0)&amp;"",IF($C54="No",VLOOKUP($A54,Questions!$A$2:$W$333,16,0)&amp;"",VLOOKUP($A54,Questions!$A$2:$W$333,15,0)&amp;"")))</f>
        <v>Describe the currently implemented IDS.</v>
      </c>
      <c r="F54" s="88" t="e">
        <f>VLOOKUP($A54,#REF!,5,0)&amp;""</f>
        <v>#REF!</v>
      </c>
      <c r="I54" s="36"/>
      <c r="J54" s="36"/>
    </row>
    <row r="55" spans="1:10" s="1" customFormat="1" ht="38.25" customHeight="1" x14ac:dyDescent="0.15">
      <c r="A55" s="25" t="s">
        <v>293</v>
      </c>
      <c r="B55" s="24" t="str">
        <f>VLOOKUP($A55,Questions!$A$2:$W$333,2,0)</f>
        <v>Do you employ host-based intrusion detection?*</v>
      </c>
      <c r="C55" s="28" t="s">
        <v>81</v>
      </c>
      <c r="D55" s="47" t="s">
        <v>294</v>
      </c>
      <c r="E55" s="79" t="str">
        <f>IF($C$18="No",'Auto Responses'!$A$3,IF($C55="Yes",VLOOKUP($A55,Questions!$A$2:$W$333,17,0)&amp;"",IF($C55="No",VLOOKUP($A55,Questions!$A$2:$W$333,16,0)&amp;"",VLOOKUP($A55,Questions!$A$2:$W$333,15,0)&amp;"")))</f>
        <v/>
      </c>
      <c r="F55" s="88" t="e">
        <f>VLOOKUP($A55,#REF!,5,0)&amp;""</f>
        <v>#REF!</v>
      </c>
      <c r="I55" s="36"/>
      <c r="J55" s="36"/>
    </row>
    <row r="56" spans="1:10" s="1" customFormat="1" ht="38.25" customHeight="1" x14ac:dyDescent="0.15">
      <c r="A56" s="25" t="s">
        <v>295</v>
      </c>
      <c r="B56" s="24" t="str">
        <f>VLOOKUP($A56,Questions!$A$2:$W$333,2,0)</f>
        <v>Are audit logs available for all changes to the network, firewall, IDS, and IPS systems?*</v>
      </c>
      <c r="C56" s="28" t="s">
        <v>28</v>
      </c>
      <c r="D56" s="47" t="s">
        <v>296</v>
      </c>
      <c r="E56" s="79" t="str">
        <f>IF($C$18="No",'Auto Responses'!$A$3,IF($C56="Yes",VLOOKUP($A56,Questions!$A$2:$W$333,17,0)&amp;"",IF($C56="No",VLOOKUP($A56,Questions!$A$2:$W$333,16,0)&amp;"",VLOOKUP($A56,Questions!$A$2:$W$333,15,0)&amp;"")))</f>
        <v>Describe your current network systems logging strategy.</v>
      </c>
      <c r="F56" s="88" t="e">
        <f>VLOOKUP($A56,#REF!,5,0)&amp;""</f>
        <v>#REF!</v>
      </c>
      <c r="I56" s="36"/>
      <c r="J56" s="36"/>
    </row>
    <row r="57" spans="1:10" s="1" customFormat="1" ht="48" customHeight="1" x14ac:dyDescent="0.15">
      <c r="A57" s="25" t="s">
        <v>297</v>
      </c>
      <c r="B57" s="24" t="str">
        <f>VLOOKUP($A57,Questions!$A$2:$W$333,2,0)</f>
        <v>Is authority for firewall change approval documented? Please list approver names or titles in Additional Info.</v>
      </c>
      <c r="C57" s="28" t="s">
        <v>28</v>
      </c>
      <c r="D57" s="47" t="s">
        <v>298</v>
      </c>
      <c r="E57" s="79" t="str">
        <f>IF($C$18="No",'Auto Responses'!$A$3,IF($C57="Yes",VLOOKUP($A57,Questions!$A$2:$W$333,17,0)&amp;"",IF($C57="No",VLOOKUP($A57,Questions!$A$2:$W$333,16,0)&amp;"",VLOOKUP($A57,Questions!$A$2:$W$333,15,0)&amp;"")))</f>
        <v>List approver names or titles.</v>
      </c>
      <c r="F57" s="88" t="e">
        <f>VLOOKUP($A57,#REF!,5,0)&amp;""</f>
        <v>#REF!</v>
      </c>
      <c r="I57" s="36"/>
      <c r="J57" s="36"/>
    </row>
    <row r="58" spans="1:10" s="1" customFormat="1" ht="38.25" customHeight="1" x14ac:dyDescent="0.15">
      <c r="A58" s="25" t="s">
        <v>299</v>
      </c>
      <c r="B58" s="24" t="str">
        <f>VLOOKUP($A58,Questions!$A$2:$W$333,2,0)</f>
        <v>Have you implemented an intrusion prevention system (network-based)?</v>
      </c>
      <c r="C58" s="28" t="s">
        <v>28</v>
      </c>
      <c r="D58" s="47" t="s">
        <v>300</v>
      </c>
      <c r="E58" s="79" t="str">
        <f>IF($C$18="No",'Auto Responses'!$A$3,IF($C58="Yes",VLOOKUP($A58,Questions!$A$2:$W$333,17,0)&amp;"",IF($C58="No",VLOOKUP($A58,Questions!$A$2:$W$333,16,0)&amp;"",VLOOKUP($A58,Questions!$A$2:$W$333,15,0)&amp;"")))</f>
        <v>Describe the currently implemented IPS.</v>
      </c>
      <c r="F58" s="88" t="e">
        <f>VLOOKUP($A58,#REF!,5,0)&amp;""</f>
        <v>#REF!</v>
      </c>
      <c r="I58" s="36"/>
      <c r="J58" s="36"/>
    </row>
    <row r="59" spans="1:10" s="1" customFormat="1" ht="38.25" customHeight="1" x14ac:dyDescent="0.15">
      <c r="A59" s="25" t="s">
        <v>301</v>
      </c>
      <c r="B59" s="24" t="str">
        <f>VLOOKUP($A59,Questions!$A$2:$W$333,2,0)</f>
        <v>Do you employ host-based intrusion prevention?</v>
      </c>
      <c r="C59" s="28" t="s">
        <v>81</v>
      </c>
      <c r="D59" s="47" t="s">
        <v>302</v>
      </c>
      <c r="E59" s="79" t="str">
        <f>IF($C$18="No",'Auto Responses'!$A$3,IF($C59="Yes",VLOOKUP($A59,Questions!$A$2:$W$333,17,0)&amp;"",IF($C59="No",VLOOKUP($A59,Questions!$A$2:$W$333,16,0)&amp;"",VLOOKUP($A59,Questions!$A$2:$W$333,15,0)&amp;"")))</f>
        <v/>
      </c>
      <c r="F59" s="88" t="e">
        <f>VLOOKUP($A59,#REF!,5,0)&amp;""</f>
        <v>#REF!</v>
      </c>
      <c r="I59" s="36"/>
      <c r="J59" s="36"/>
    </row>
    <row r="60" spans="1:10" s="1" customFormat="1" ht="38.25" customHeight="1" x14ac:dyDescent="0.15">
      <c r="A60" s="25" t="s">
        <v>303</v>
      </c>
      <c r="B60" s="24" t="str">
        <f>VLOOKUP($A60,Questions!$A$2:$W$333,2,0)</f>
        <v>Are you employing any next-generation persistent threat (NGPT) monitoring?</v>
      </c>
      <c r="C60" s="28" t="s">
        <v>33</v>
      </c>
      <c r="D60" s="47"/>
      <c r="E60" s="79" t="str">
        <f>IF($C$18="No",'Auto Responses'!$A$3,IF($C60="Yes",VLOOKUP($A60,Questions!$A$2:$W$333,17,0)&amp;"",IF($C60="No",VLOOKUP($A60,Questions!$A$2:$W$333,16,0)&amp;"",VLOOKUP($A60,Questions!$A$2:$W$333,15,0)&amp;"")))</f>
        <v>Describe your intent to implement NGPT monitoring.</v>
      </c>
      <c r="F60" s="88" t="e">
        <f>VLOOKUP($A60,#REF!,5,0)&amp;""</f>
        <v>#REF!</v>
      </c>
      <c r="I60" s="36"/>
      <c r="J60" s="36"/>
    </row>
    <row r="61" spans="1:10" s="1" customFormat="1" ht="60" customHeight="1" x14ac:dyDescent="0.15">
      <c r="A61" s="25" t="s">
        <v>304</v>
      </c>
      <c r="B61" s="24" t="str">
        <f>VLOOKUP($A61,Questions!$A$2:$W$333,2,0)</f>
        <v>Is intrusion monitoring performed internally or by a third-party service?</v>
      </c>
      <c r="C61" s="28" t="s">
        <v>28</v>
      </c>
      <c r="D61" s="47" t="inlineStr">
        <is>
          <t xml:space="preserve">Infrastructure intrusion monitoring is performed by the platform providers as part of their managed service. Application-layer monitoring is internal: error and anomaly monitoring with alerting (credentials stripped), platform firewall telemetry, and audit logging, reviewed by the operator.</t>
        </is>
      </c>
      <c r="E61" s="79" t="str">
        <f>IF($C$18="No",'Auto Responses'!$A$3,IF($C61="Yes",VLOOKUP($A61,Questions!$A$2:$W$333,17,0)&amp;"",IF($C61="No",VLOOKUP($A61,Questions!$A$2:$W$333,16,0)&amp;"",VLOOKUP($A61,Questions!$A$2:$W$333,15,0)&amp;"")))</f>
        <v/>
      </c>
      <c r="F61" s="88" t="e">
        <f>VLOOKUP($A61,#REF!,5,0)&amp;""</f>
        <v>#REF!</v>
      </c>
      <c r="I61" s="36"/>
      <c r="J61" s="36"/>
    </row>
    <row r="62" spans="1:10" s="1" customFormat="1" ht="36" customHeight="1" thickBot="1" x14ac:dyDescent="0.2">
      <c r="A62" s="25" t="s">
        <v>306</v>
      </c>
      <c r="B62" s="24" t="str">
        <f>VLOOKUP($A62,Questions!$A$2:$W$333,2,0)</f>
        <v>Do you monitor for intrusions on a 24 x 7 x 365 basis?</v>
      </c>
      <c r="C62" s="28" t="s">
        <v>33</v>
      </c>
      <c r="D62" s="47" t="s">
        <v>307</v>
      </c>
      <c r="E62" s="79" t="str">
        <f>IF($C$18="No",'Auto Responses'!$A$3,IF($C62="Yes",VLOOKUP($A62,Questions!$A$2:$W$333,17,0)&amp;"",IF($C62="No",VLOOKUP($A62,Questions!$A$2:$W$333,16,0)&amp;"",VLOOKUP($A62,Questions!$A$2:$W$333,15,0)&amp;"")))</f>
        <v>State plans to implement 24 x 7 x 365 intrusion monitoring in your environment(s).</v>
      </c>
      <c r="F62" s="88" t="e">
        <f>VLOOKUP($A62,#REF!,5,0)&amp;""</f>
        <v>#REF!</v>
      </c>
      <c r="G62" s="113" t="s">
        <v>39</v>
      </c>
      <c r="I62" s="36"/>
      <c r="J62" s="36"/>
    </row>
    <row r="63" spans="1:10" s="1" customFormat="1" ht="37.25" customHeight="1" thickBot="1" x14ac:dyDescent="0.2">
      <c r="A63" s="52" t="str">
        <f>VLOOKUP(LEFT($A64,4),'Auto Responses'!$N$4:$O$38,2,0)&amp;""</f>
        <v xml:space="preserve"> Incident Handling</v>
      </c>
      <c r="B63" s="30"/>
      <c r="C63" s="19" t="s">
        <v>23</v>
      </c>
      <c r="D63" s="33" t="s">
        <v>24</v>
      </c>
      <c r="E63" s="33" t="s">
        <v>25</v>
      </c>
      <c r="F63" s="83" t="s">
        <v>26</v>
      </c>
      <c r="I63" s="36"/>
      <c r="J63" s="36"/>
    </row>
    <row r="64" spans="1:10" s="1" customFormat="1" ht="27" customHeight="1" x14ac:dyDescent="0.15">
      <c r="A64" s="25" t="s">
        <v>308</v>
      </c>
      <c r="B64" s="24" t="str">
        <f>VLOOKUP($A64,Questions!$A$2:$W$333,2,0)</f>
        <v>Do you have a formal incident response plan?</v>
      </c>
      <c r="C64" s="28" t="s">
        <v>33</v>
      </c>
      <c r="D64" s="47" t="s">
        <v>309</v>
      </c>
      <c r="E64" s="79" t="str">
        <f>IF($C$18="No",'Auto Responses'!$A$3,IF($C64="Yes",VLOOKUP($A64,Questions!$A$2:$W$333,17,0)&amp;"",IF($C64="No",VLOOKUP($A64,Questions!$A$2:$W$333,16,0)&amp;"",VLOOKUP($A64,Questions!$A$2:$W$333,15,0)&amp;"")))</f>
        <v>State plans to formalize an incident response plan.</v>
      </c>
      <c r="F64" s="88" t="e">
        <f>VLOOKUP($A64,#REF!,5,0)&amp;""</f>
        <v>#REF!</v>
      </c>
      <c r="I64" s="36"/>
      <c r="J64" s="36"/>
    </row>
    <row r="65" spans="1:12" s="1" customFormat="1" ht="40.5" customHeight="1" x14ac:dyDescent="0.15">
      <c r="A65" s="25" t="s">
        <v>310</v>
      </c>
      <c r="B65" s="24" t="str">
        <f>VLOOKUP($A65,Questions!$A$2:$W$333,2,0)</f>
        <v>Do you either have an internal incident response team or retain an external team?</v>
      </c>
      <c r="C65" s="28" t="s">
        <v>28</v>
      </c>
      <c r="D65" s="47" t="s">
        <v>311</v>
      </c>
      <c r="E65" s="79" t="str">
        <f>IF($C$18="No",'Auto Responses'!$A$3,IF($C65="Yes",VLOOKUP($A65,Questions!$A$2:$W$333,17,0)&amp;"",IF($C65="No",VLOOKUP($A65,Questions!$A$2:$W$333,16,0)&amp;"",VLOOKUP($A65,Questions!$A$2:$W$333,15,0)&amp;"")))</f>
        <v>Summarize your incident response and reporting processes.</v>
      </c>
      <c r="F65" s="88" t="e">
        <f>VLOOKUP($A65,#REF!,5,0)&amp;""</f>
        <v>#REF!</v>
      </c>
      <c r="I65" s="36"/>
      <c r="J65" s="36"/>
    </row>
    <row r="66" spans="1:12" s="1" customFormat="1" ht="46.5" customHeight="1" x14ac:dyDescent="0.15">
      <c r="A66" s="25" t="s">
        <v>312</v>
      </c>
      <c r="B66" s="24" t="str">
        <f>VLOOKUP($A66,Questions!$A$2:$W$333,2,0)</f>
        <v>Do you have the capability to respond to incidents on a 24 x 7 x 365 basis?</v>
      </c>
      <c r="C66" s="28" t="s">
        <v>33</v>
      </c>
      <c r="D66" s="47" t="s">
        <v>313</v>
      </c>
      <c r="E66" s="79" t="str">
        <f>IF($C$18="No",'Auto Responses'!$A$3,IF($C66="Yes",VLOOKUP($A66,Questions!$A$2:$W$333,17,0)&amp;"",IF($C66="No",VLOOKUP($A66,Questions!$A$2:$W$333,16,0)&amp;"",VLOOKUP($A66,Questions!$A$2:$W$333,15,0)&amp;"")))</f>
        <v>State plans for acquiring internal resources or an external team.</v>
      </c>
      <c r="F66" s="88" t="e">
        <f>VLOOKUP($A66,#REF!,5,0)&amp;""</f>
        <v>#REF!</v>
      </c>
      <c r="I66" s="36"/>
      <c r="J66" s="36"/>
    </row>
    <row r="67" spans="1:12" s="1" customFormat="1" ht="48" customHeight="1" thickBot="1" x14ac:dyDescent="0.2">
      <c r="A67" s="25" t="s">
        <v>314</v>
      </c>
      <c r="B67" s="24" t="str">
        <f>VLOOKUP($A67,Questions!$A$2:$W$333,2,0)</f>
        <v>Do you carry cyber-risk insurance to protect against unforeseen service outages, data that is lost or stolen, and security incidents?</v>
      </c>
      <c r="C67" s="28" t="s">
        <v>33</v>
      </c>
      <c r="D67" s="47" t="s">
        <v>315</v>
      </c>
      <c r="E67" s="79" t="str">
        <f>IF($C$18="No",'Auto Responses'!$A$3,IF($C67="Yes",VLOOKUP($A67,Questions!$A$2:$W$333,17,0)&amp;"",IF($C67="No",VLOOKUP($A67,Questions!$A$2:$W$333,16,0)&amp;"",VLOOKUP($A67,Questions!$A$2:$W$333,15,0)&amp;"")))</f>
        <v>State plans to implement coverage in the future or how you can provide breach/liabilty coverage to the institution without it.</v>
      </c>
      <c r="F67" s="88" t="e">
        <f>VLOOKUP($A67,#REF!,5,0)&amp;""</f>
        <v>#REF!</v>
      </c>
      <c r="G67" s="113" t="s">
        <v>39</v>
      </c>
      <c r="I67" s="36"/>
      <c r="J67" s="36"/>
    </row>
    <row r="68" spans="1:12" s="1" customFormat="1" ht="37.25" customHeight="1" thickBot="1" x14ac:dyDescent="0.2">
      <c r="A68" s="52" t="str">
        <f>VLOOKUP(LEFT($A69,4),'Auto Responses'!$N$4:$O$38,2,0)&amp;""</f>
        <v xml:space="preserve"> Vulnerability Management</v>
      </c>
      <c r="B68" s="30"/>
      <c r="C68" s="19" t="s">
        <v>23</v>
      </c>
      <c r="D68" s="33" t="s">
        <v>24</v>
      </c>
      <c r="E68" s="33" t="s">
        <v>25</v>
      </c>
      <c r="F68" s="83" t="s">
        <v>26</v>
      </c>
      <c r="I68" s="36"/>
      <c r="J68" s="36"/>
    </row>
    <row r="69" spans="1:12" s="1" customFormat="1" ht="60.75" customHeight="1" x14ac:dyDescent="0.15">
      <c r="A69" s="25" t="s">
        <v>316</v>
      </c>
      <c r="B69" s="24" t="str">
        <f>VLOOKUP($A69,Questions!$A$2:$W$333,2,0)</f>
        <v>Are your systems and applications scanned with an authenticated user account for vulnerabilities (that are remediated) prior to new releases?*</v>
      </c>
      <c r="C69" s="28" t="s">
        <v>33</v>
      </c>
      <c r="D69" s="47" t="inlineStr">
        <is>
          <t xml:space="preserve">Dedicated authenticated vulnerability scanning is not yet in place; it is planned alongside an independent penetration test. Compensating controls today: continuous dependency vulnerability monitoring with prompt remediation, a required pre-release automated test run, staging verification, and recurring internal adversarial security audits of the high-risk paths (authentication, tenant isolation, public intake, exports, storage).</t>
        </is>
      </c>
      <c r="E69" s="79" t="str">
        <f>IF($C$18="No",'Auto Responses'!$A$3,IF($C69="Yes",VLOOKUP($A69,Questions!$A$2:$W$333,17,0)&amp;"",IF($C69="No",VLOOKUP($A69,Questions!$A$2:$W$333,16,0)&amp;"",VLOOKUP($A69,Questions!$A$2:$W$333,15,0)&amp;"")))</f>
        <v>Describe plans to implement application vulnerability scanning (and remediation) prior to release.</v>
      </c>
      <c r="F69" s="88" t="e">
        <f>VLOOKUP($A69,#REF!,5,0)&amp;""</f>
        <v>#REF!</v>
      </c>
      <c r="I69" s="36"/>
      <c r="J69" s="36"/>
    </row>
    <row r="70" spans="1:12" s="1" customFormat="1" ht="36.75" customHeight="1" x14ac:dyDescent="0.15">
      <c r="A70" s="25" t="s">
        <v>318</v>
      </c>
      <c r="B70" s="24" t="str">
        <f>VLOOKUP($A70,Questions!$A$2:$W$333,2,0)</f>
        <v>Will you provide results of application and system vulnerability scans to the institution?*</v>
      </c>
      <c r="C70" s="28" t="s">
        <v>28</v>
      </c>
      <c r="D70" s="47" t="s">
        <v>319</v>
      </c>
      <c r="E70" s="79" t="str">
        <f>IF($C$18="No",'Auto Responses'!$A$3,IF($C70="Yes",VLOOKUP($A70,Questions!$A$2:$W$333,17,0)&amp;"",IF($C70="No",VLOOKUP($A70,Questions!$A$2:$W$333,16,0)&amp;"",VLOOKUP($A70,Questions!$A$2:$W$333,15,0)&amp;"")))</f>
        <v>Provide a reference to security scan documentation.</v>
      </c>
      <c r="F70" s="88" t="e">
        <f>VLOOKUP($A70,#REF!,5,0)&amp;""</f>
        <v>#REF!</v>
      </c>
      <c r="I70" s="36"/>
      <c r="J70" s="36"/>
    </row>
    <row r="71" spans="1:12" s="1" customFormat="1" ht="51.75" customHeight="1" x14ac:dyDescent="0.15">
      <c r="A71" s="25" t="s">
        <v>320</v>
      </c>
      <c r="B71" s="24" t="str">
        <f>VLOOKUP($A71,Questions!$A$2:$W$333,2,0)</f>
        <v>Will you allow the institution to perform its own vulnerability testing and/or scanning of your systems and/or application, provided that testing is performed at a mutually agreed upon time and date?*</v>
      </c>
      <c r="C71" s="28" t="s">
        <v>28</v>
      </c>
      <c r="D71" s="47" t="s">
        <v>321</v>
      </c>
      <c r="E71" s="79" t="str">
        <f>IF($C$18="No",'Auto Responses'!$A$3,IF($C71="Yes",VLOOKUP($A71,Questions!$A$2:$W$333,17,0)&amp;"",IF($C71="No",VLOOKUP($A71,Questions!$A$2:$W$333,16,0)&amp;"",VLOOKUP($A71,Questions!$A$2:$W$333,15,0)&amp;"")))</f>
        <v>Provide reference to the process or procedure to set up security testing times and scopes.</v>
      </c>
      <c r="F71" s="88" t="e">
        <f>VLOOKUP($A71,#REF!,5,0)&amp;""</f>
        <v>#REF!</v>
      </c>
      <c r="I71" s="36"/>
      <c r="J71" s="36"/>
    </row>
    <row r="72" spans="1:12" s="1" customFormat="1" ht="54" customHeight="1" x14ac:dyDescent="0.15">
      <c r="A72" s="25" t="s">
        <v>322</v>
      </c>
      <c r="B72" s="24" t="str">
        <f>VLOOKUP($A72,Questions!$A$2:$W$333,2,0)</f>
        <v>Have your systems and applications had a third-party security assessment completed in the last year?</v>
      </c>
      <c r="C72" s="28" t="s">
        <v>33</v>
      </c>
      <c r="D72" s="47" t="s">
        <v>323</v>
      </c>
      <c r="E72" s="79" t="str">
        <f>IF($C$18="No",'Auto Responses'!$A$3,IF($C72="Yes",VLOOKUP($A72,Questions!$A$2:$W$333,17,0)&amp;"",IF($C72="No",VLOOKUP($A72,Questions!$A$2:$W$333,16,0)&amp;"",VLOOKUP($A72,Questions!$A$2:$W$333,15,0)&amp;"")))</f>
        <v>State plans to have your systems and applications assessed by a third party.</v>
      </c>
      <c r="F72" s="88" t="e">
        <f>VLOOKUP($A72,#REF!,5,0)&amp;""</f>
        <v>#REF!</v>
      </c>
      <c r="I72" s="36"/>
      <c r="J72" s="36"/>
    </row>
    <row r="73" spans="1:12" s="1" customFormat="1" ht="60" customHeight="1" x14ac:dyDescent="0.15">
      <c r="A73" s="25" t="s">
        <v>324</v>
      </c>
      <c r="B73" s="24" t="str">
        <f>VLOOKUP($A73,Questions!$A$2:$W$333,2,0)</f>
        <v>Do you regularly scan for common web application security vulnerabilities (e.g., SQL injection, XSS, XSRF, etc.)?</v>
      </c>
      <c r="C73" s="28" t="s">
        <v>33</v>
      </c>
      <c r="D73" s="47" t="s">
        <v>325</v>
      </c>
      <c r="E73" s="79" t="str">
        <f>IF($C$18="No",'Auto Responses'!$A$3,IF($C73="Yes",VLOOKUP($A73,Questions!$A$2:$W$333,17,0)&amp;"",IF($C73="No",VLOOKUP($A73,Questions!$A$2:$W$333,16,0)&amp;"",VLOOKUP($A73,Questions!$A$2:$W$333,15,0)&amp;"")))</f>
        <v/>
      </c>
      <c r="F73" s="88" t="e">
        <f>VLOOKUP($A73,#REF!,5,0)&amp;""</f>
        <v>#REF!</v>
      </c>
      <c r="I73" s="36"/>
      <c r="J73" s="36"/>
    </row>
    <row r="74" spans="1:12" s="1" customFormat="1" ht="56.25" customHeight="1" x14ac:dyDescent="0.15">
      <c r="A74" s="25" t="s">
        <v>326</v>
      </c>
      <c r="B74" s="24" t="str">
        <f>VLOOKUP($A74,Questions!$A$2:$W$333,2,0)</f>
        <v>Are your systems and applications regularly scanned externally for vulnerabilities?</v>
      </c>
      <c r="C74" s="28" t="s">
        <v>33</v>
      </c>
      <c r="D74" s="47" t="s">
        <v>327</v>
      </c>
      <c r="E74" s="79" t="str">
        <f>IF($C$18="No",'Auto Responses'!$A$3,IF($C74="Yes",VLOOKUP($A74,Questions!$A$2:$W$333,17,0)&amp;"",IF($C74="No",VLOOKUP($A74,Questions!$A$2:$W$333,16,0)&amp;"",VLOOKUP($A74,Questions!$A$2:$W$333,15,0)&amp;"")))</f>
        <v>Describe any plans to implement external vulnerability scanning for your applications.</v>
      </c>
      <c r="F74" s="88" t="e">
        <f>VLOOKUP($A74,#REF!,5,0)&amp;""</f>
        <v>#REF!</v>
      </c>
      <c r="G74" s="113" t="s">
        <v>39</v>
      </c>
      <c r="H74" s="36"/>
    </row>
    <row r="75" spans="1:12" s="1" customFormat="1" ht="36.75" customHeight="1" x14ac:dyDescent="0.15">
      <c r="A75" s="46" t="s">
        <v>55</v>
      </c>
      <c r="B75" s="124"/>
      <c r="C75" s="125"/>
      <c r="D75" s="135"/>
      <c r="E75" s="127"/>
      <c r="F75" s="32"/>
      <c r="G75" s="113"/>
      <c r="H75" s="36"/>
    </row>
    <row r="76" spans="1:12" s="1" customFormat="1" ht="15" hidden="1" customHeight="1" x14ac:dyDescent="0.15">
      <c r="A76" s="32"/>
      <c r="C76" s="14"/>
      <c r="D76" s="15"/>
      <c r="E76" s="16"/>
      <c r="I76" s="36"/>
      <c r="J76" s="36"/>
    </row>
    <row r="77" spans="1:12" ht="15" hidden="1" customHeight="1" x14ac:dyDescent="0.15">
      <c r="A77" s="1"/>
      <c r="B77" s="14"/>
      <c r="C77" s="56"/>
      <c r="D77" s="16"/>
      <c r="E77" s="1"/>
      <c r="H77" s="36"/>
      <c r="I77" s="1"/>
      <c r="J77" s="1"/>
      <c r="L77" s="32"/>
    </row>
    <row r="78" spans="1:12" ht="16" hidden="1" x14ac:dyDescent="0.15">
      <c r="A78" s="25" t="e">
        <f>#REF!</f>
        <v>#REF!</v>
      </c>
    </row>
    <row r="79" spans="1:12" ht="16" hidden="1" x14ac:dyDescent="0.15">
      <c r="A79" s="25" t="e">
        <f>#REF!</f>
        <v>#REF!</v>
      </c>
    </row>
    <row r="80" spans="1:12" ht="16" hidden="1" x14ac:dyDescent="0.15">
      <c r="A80" s="25" t="e">
        <f>#REF!</f>
        <v>#REF!</v>
      </c>
    </row>
    <row r="81" spans="1:1" ht="16" hidden="1" x14ac:dyDescent="0.15">
      <c r="A81" s="25" t="e">
        <f>#REF!</f>
        <v>#REF!</v>
      </c>
    </row>
    <row r="82" spans="1:1" ht="16" hidden="1" x14ac:dyDescent="0.15">
      <c r="A82" s="25" t="e">
        <f>#REF!</f>
        <v>#REF!</v>
      </c>
    </row>
    <row r="83" spans="1:1" ht="16" hidden="1" x14ac:dyDescent="0.15">
      <c r="A83" s="25" t="e">
        <f>#REF!</f>
        <v>#REF!</v>
      </c>
    </row>
    <row r="84" spans="1:1" ht="16" hidden="1" x14ac:dyDescent="0.15">
      <c r="A84" s="25" t="e">
        <f>#REF!</f>
        <v>#REF!</v>
      </c>
    </row>
  </sheetData>
  <dataValidations count="3">
    <dataValidation allowBlank="1" showInputMessage="1" showErrorMessage="1" promptTitle="Warning!" prompt="The HECVAT is built using a number of complex formulas. Editing this cell can break the functionality of the tool. " sqref="A3:A74 A75 B2:B74 B75 C2 C4:C12 C17 C19 C34 C51 C63 C68 D2:F12 D17 D19 D34 D51 D63 D68 E17:F74" xr:uid="{00000000-0002-0000-0400-000000000000}"/>
    <dataValidation allowBlank="1" showInputMessage="1" showErrorMessage="1" prompt="This answer has been populated from the &quot;START HERE&quot; tab and does not need to be re-entered." sqref="C3 C13:C16 C18" xr:uid="{00000000-0002-0000-0400-000001000000}"/>
    <dataValidation allowBlank="1" showInputMessage="1" showErrorMessage="1" prompt="This cell should be left blank. Input your answer in column C." sqref="D46" xr:uid="{00000000-0002-0000-0400-000002000000}"/>
  </dataValidations>
  <hyperlinks>
    <hyperlink ref="A11" r:id="rId1" display="http://www.educause.edu/HECVAT" xr:uid="{00000000-0004-0000-0400-000000000000}"/>
  </hyperlinks>
  <pageMargins left="0.75" right="0.75" top="1" bottom="1" header="0.5" footer="0.5"/>
  <pageSetup orientation="landscape"/>
  <headerFooter>
    <oddFooter>&amp;L&amp;"Helvetica,Regular"&amp;12 &amp;K000000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36C"/>
  </sheetPr>
  <dimension ref="A1:L47"/>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143" customWidth="1"/>
    <col min="2" max="2" width="55.125" style="1" customWidth="1"/>
    <col min="3" max="3" width="18.875" style="14" customWidth="1"/>
    <col min="4" max="4" width="37.75" style="15" customWidth="1"/>
    <col min="5" max="5" width="32" style="16" customWidth="1"/>
    <col min="6" max="6" width="30.75" style="1" customWidth="1"/>
    <col min="7" max="7" width="18.125" style="1" customWidth="1"/>
    <col min="8" max="8" width="18.125" style="1" hidden="1" customWidth="1"/>
    <col min="9" max="10" width="18.125" style="36" hidden="1" customWidth="1"/>
    <col min="11" max="11" width="4.5" style="1" hidden="1" customWidth="1"/>
    <col min="12" max="12" width="6.625" style="1" hidden="1" customWidth="1"/>
    <col min="13" max="13" width="6.625" style="143" hidden="1" customWidth="1"/>
    <col min="14" max="16384" width="6.625" style="143" hidden="1"/>
  </cols>
  <sheetData>
    <row r="1" spans="1:10" ht="221" hidden="1" x14ac:dyDescent="0.2">
      <c r="A1" t="s">
        <v>0</v>
      </c>
    </row>
    <row r="2" spans="1:10" ht="36" customHeight="1" x14ac:dyDescent="0.2">
      <c r="A2" s="80" t="s">
        <v>328</v>
      </c>
      <c r="B2" s="80"/>
      <c r="C2" s="81"/>
      <c r="D2" s="80"/>
      <c r="E2" s="82"/>
      <c r="F2" s="82" t="str">
        <f>'Auto Responses'!$A$36</f>
        <v>Version 4.0</v>
      </c>
      <c r="J2" s="1"/>
    </row>
    <row r="3" spans="1:10" s="1" customFormat="1" ht="29" customHeight="1" x14ac:dyDescent="0.15">
      <c r="A3" s="38" t="s">
        <v>2</v>
      </c>
      <c r="B3" s="39"/>
      <c r="C3" s="53" t="str">
        <f>'START HERE'!$C$3</f>
        <v xml:space="preserve">10/11/2026</v>
      </c>
      <c r="D3" s="37"/>
      <c r="E3" s="37"/>
      <c r="F3" s="50"/>
      <c r="I3" s="36"/>
    </row>
    <row r="4" spans="1:10" s="1" customFormat="1" ht="36" customHeight="1" x14ac:dyDescent="0.15">
      <c r="A4" s="17" t="s">
        <v>4</v>
      </c>
      <c r="B4" s="18"/>
      <c r="C4" s="19"/>
      <c r="D4" s="20"/>
      <c r="E4" s="21"/>
      <c r="F4" s="21"/>
      <c r="I4" s="36"/>
    </row>
    <row r="5" spans="1:10"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10"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10"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10" s="1" customFormat="1" ht="19.5" customHeight="1" x14ac:dyDescent="0.15">
      <c r="A8" s="49" t="str">
        <f>HLOOKUP($A$4,'Auto Responses'!$D$2:$D$8,5,0)&amp;""</f>
        <v>4. DO NOT complete any fields in the "Analyst Report" sections or the "Analyst Notes" column.</v>
      </c>
      <c r="B8" s="22"/>
      <c r="C8" s="54"/>
      <c r="D8" s="22"/>
      <c r="E8" s="22"/>
      <c r="F8" s="129"/>
      <c r="I8" s="36"/>
    </row>
    <row r="9" spans="1:10" s="1" customFormat="1" ht="19.5" customHeight="1" x14ac:dyDescent="0.15">
      <c r="A9" s="49" t="str">
        <f>HLOOKUP($A$4,'Auto Responses'!$D$2:$D$8,6,0)&amp;""</f>
        <v>5. Return the completed file to institutions.</v>
      </c>
      <c r="B9" s="22"/>
      <c r="C9" s="54"/>
      <c r="D9" s="22"/>
      <c r="E9" s="22"/>
      <c r="F9" s="129"/>
      <c r="I9" s="36"/>
    </row>
    <row r="10" spans="1:10"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10" s="1" customFormat="1" ht="19.5" customHeight="1" x14ac:dyDescent="0.15">
      <c r="A11" s="119" t="str">
        <f>HLOOKUP($A$4,'Auto Responses'!$D$2:$D$9,8,0)&amp;""</f>
        <v>For full instructions, please visit educause.edu/HECVAT</v>
      </c>
      <c r="B11" s="22"/>
      <c r="C11" s="54"/>
      <c r="D11" s="22"/>
      <c r="E11" s="22"/>
      <c r="F11" s="130"/>
      <c r="I11" s="36"/>
    </row>
    <row r="12" spans="1:10" s="1" customFormat="1" ht="36" customHeight="1" x14ac:dyDescent="0.15">
      <c r="A12" s="52" t="str">
        <f>VLOOKUP(LEFT($A13,4),'Auto Responses'!$N$4:$O$38,2,0)&amp;""</f>
        <v xml:space="preserve"> General Information</v>
      </c>
      <c r="B12" s="18"/>
      <c r="C12" s="19" t="s">
        <v>23</v>
      </c>
      <c r="D12" s="31"/>
      <c r="E12" s="23"/>
      <c r="F12" s="23"/>
      <c r="I12" s="36"/>
      <c r="J12" s="36"/>
    </row>
    <row r="13" spans="1:10" s="1" customFormat="1" ht="22.25" customHeight="1" x14ac:dyDescent="0.15">
      <c r="A13" s="25" t="s">
        <v>5</v>
      </c>
      <c r="B13" s="27" t="str">
        <f>VLOOKUP($A13,Questions!$A$2:$W$333,2,0)&amp;""</f>
        <v>Solution Provider Name</v>
      </c>
      <c r="C13" s="60" t="str">
        <f>VLOOKUP($A13,'START HERE'!$A$13:$C$21,3,0)&amp;""</f>
        <v>Tamahagane, LLC (product: TRIOPilot)</v>
      </c>
      <c r="D13" s="34"/>
      <c r="E13" s="34"/>
      <c r="F13" s="50"/>
      <c r="I13" s="36"/>
      <c r="J13" s="36"/>
    </row>
    <row r="14" spans="1:10" s="1" customFormat="1" ht="22.25" customHeight="1" x14ac:dyDescent="0.15">
      <c r="A14" s="25" t="s">
        <v>7</v>
      </c>
      <c r="B14" s="27" t="str">
        <f>VLOOKUP($A14,Questions!$A$2:$W$333,2,0)&amp;""</f>
        <v>Solution Name</v>
      </c>
      <c r="C14" s="60" t="str">
        <f>VLOOKUP($A14,'START HERE'!$A$13:$C$21,3,0)&amp;""</f>
        <v>TRIOPilot</v>
      </c>
      <c r="D14" s="34"/>
      <c r="E14" s="34"/>
      <c r="F14" s="50"/>
      <c r="I14" s="36"/>
      <c r="J14" s="36"/>
    </row>
    <row r="15" spans="1:10" s="1" customFormat="1" ht="22.25" customHeight="1" x14ac:dyDescent="0.15">
      <c r="A15" s="25" t="s">
        <v>9</v>
      </c>
      <c r="B15" s="27"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4"/>
      <c r="E15" s="34"/>
      <c r="F15" s="50"/>
      <c r="I15" s="36"/>
      <c r="J15" s="36"/>
    </row>
    <row r="16" spans="1:10" s="1" customFormat="1" ht="22.25" customHeight="1" thickBot="1" x14ac:dyDescent="0.2">
      <c r="A16" s="25" t="s">
        <v>19</v>
      </c>
      <c r="B16" s="27" t="str">
        <f>VLOOKUP($A16,Questions!$A$2:$W$333,2,0)&amp;""</f>
        <v>Country of Company Headquarters</v>
      </c>
      <c r="C16" s="60" t="str">
        <f>VLOOKUP($A16,'START HERE'!$A$13:$C$21,3,0)&amp;""</f>
        <v>United States</v>
      </c>
      <c r="D16" s="34"/>
      <c r="E16" s="34"/>
      <c r="F16" s="50"/>
      <c r="I16" s="36"/>
      <c r="J16" s="36"/>
    </row>
    <row r="17" spans="1:10" s="1" customFormat="1" ht="37.25" customHeight="1" thickBot="1" x14ac:dyDescent="0.2">
      <c r="A17" s="52" t="str">
        <f>VLOOKUP(LEFT($A18,4),'Auto Responses'!$N$4:$O$38,2,0)&amp;""</f>
        <v xml:space="preserve"> Required Questions</v>
      </c>
      <c r="B17" s="30"/>
      <c r="C17" s="19" t="s">
        <v>23</v>
      </c>
      <c r="D17" s="33"/>
      <c r="E17" s="33" t="s">
        <v>25</v>
      </c>
      <c r="F17" s="83" t="s">
        <v>26</v>
      </c>
      <c r="I17" s="36"/>
      <c r="J17" s="36"/>
    </row>
    <row r="18" spans="1:10" s="1" customFormat="1" ht="54" customHeight="1" thickBot="1" x14ac:dyDescent="0.2">
      <c r="A18" s="25" t="s">
        <v>41</v>
      </c>
      <c r="B18" s="24" t="str">
        <f>VLOOKUP($A18,Questions!$A$2:$W$333,2,0)</f>
        <v>Does your product or service have an interface?</v>
      </c>
      <c r="C18" s="57" t="str">
        <f>VLOOKUP($A18,'START HERE'!$A$23:$F$36,3,0)&amp;""</f>
        <v>Yes</v>
      </c>
      <c r="D18" s="43" t="str">
        <f>VLOOKUP($A18,'START HERE'!$A$23:$F$36,4,0)&amp;""</f>
        <v/>
      </c>
      <c r="E18" s="79" t="str">
        <f>IF($C18="Yes",VLOOKUP($A18,Questions!$A$2:$W$333,17,0)&amp;"",IF($C18="No",VLOOKUP($A18,Questions!$A$2:$W$333,16,0)&amp;"",VLOOKUP($A18,Questions!$A$2:$W$333,15,0)&amp;""))</f>
        <v>DO complete the IT Accessibility worksheet.</v>
      </c>
      <c r="F18" s="88" t="e">
        <f>VLOOKUP($A18,#REF!,5,0)&amp;""</f>
        <v>#REF!</v>
      </c>
      <c r="G18" s="113" t="s">
        <v>39</v>
      </c>
      <c r="I18" s="36"/>
      <c r="J18" s="36"/>
    </row>
    <row r="19" spans="1:10" s="1" customFormat="1" ht="37.25" customHeight="1" thickBot="1" x14ac:dyDescent="0.2">
      <c r="A19" s="52" t="str">
        <f>VLOOKUP(LEFT($A20,4),'Auto Responses'!$N$4:$O$38,2,0)&amp;""</f>
        <v xml:space="preserve"> IT Accessibility</v>
      </c>
      <c r="B19" s="30"/>
      <c r="C19" s="19" t="s">
        <v>23</v>
      </c>
      <c r="D19" s="33" t="s">
        <v>24</v>
      </c>
      <c r="E19" s="33" t="s">
        <v>25</v>
      </c>
      <c r="F19" s="83" t="s">
        <v>26</v>
      </c>
      <c r="I19" s="36"/>
      <c r="J19" s="36"/>
    </row>
    <row r="20" spans="1:10" s="1" customFormat="1" ht="30" customHeight="1" x14ac:dyDescent="0.15">
      <c r="A20" s="25" t="s">
        <v>329</v>
      </c>
      <c r="B20" s="24" t="str">
        <f>VLOOKUP($A20,Questions!$A$2:$W$333,2,0)</f>
        <v>Solution Provider Accessibility Contact Name</v>
      </c>
      <c r="C20" s="61" t="s">
        <v>12</v>
      </c>
      <c r="D20" s="42"/>
      <c r="E20" s="79" t="str">
        <f>IF($C$18="No",'Auto Responses'!$A$4,IF($C20="Yes",VLOOKUP($A20,Questions!$A$2:$W$333,17,0)&amp;"",IF($C20="No",VLOOKUP($A20,Questions!$A$2:$W$333,16,0)&amp;"",VLOOKUP($A20,Questions!$A$2:$W$333,15,0)&amp;"")))</f>
        <v/>
      </c>
      <c r="F20" s="88" t="e">
        <f>VLOOKUP($A20,#REF!,5,0)&amp;""</f>
        <v>#REF!</v>
      </c>
      <c r="I20" s="36"/>
      <c r="J20" s="36"/>
    </row>
    <row r="21" spans="1:10" s="1" customFormat="1" ht="30" customHeight="1" x14ac:dyDescent="0.15">
      <c r="A21" s="25" t="s">
        <v>330</v>
      </c>
      <c r="B21" s="24" t="str">
        <f>VLOOKUP($A21,Questions!$A$2:$W$333,2,0)</f>
        <v>Solution Provider Accessibility Contact Title</v>
      </c>
      <c r="C21" s="61" t="s">
        <v>14</v>
      </c>
      <c r="D21" s="42"/>
      <c r="E21" s="79" t="str">
        <f>IF($C$18="No",'Auto Responses'!$A$4,IF($C21="Yes",VLOOKUP($A21,Questions!$A$2:$W$333,17,0)&amp;"",IF($C21="No",VLOOKUP($A21,Questions!$A$2:$W$333,16,0)&amp;"",VLOOKUP($A21,Questions!$A$2:$W$333,15,0)&amp;"")))</f>
        <v/>
      </c>
      <c r="F21" s="88" t="e">
        <f>VLOOKUP($A21,#REF!,5,0)&amp;""</f>
        <v>#REF!</v>
      </c>
      <c r="I21" s="36"/>
      <c r="J21" s="36"/>
    </row>
    <row r="22" spans="1:10" s="1" customFormat="1" ht="30" customHeight="1" x14ac:dyDescent="0.15">
      <c r="A22" s="25" t="s">
        <v>331</v>
      </c>
      <c r="B22" s="24" t="str">
        <f>VLOOKUP($A22,Questions!$A$2:$W$333,2,0)</f>
        <v>Solution Provider Accessibility Contact Email</v>
      </c>
      <c r="C22" s="61" t="s">
        <v>16</v>
      </c>
      <c r="D22" s="42"/>
      <c r="E22" s="79" t="str">
        <f>IF($C$18="No",'Auto Responses'!$A$4,IF($C22="Yes",VLOOKUP($A22,Questions!$A$2:$W$333,17,0)&amp;"",IF($C22="No",VLOOKUP($A22,Questions!$A$2:$W$333,16,0)&amp;"",VLOOKUP($A22,Questions!$A$2:$W$333,15,0)&amp;"")))</f>
        <v/>
      </c>
      <c r="F22" s="88" t="e">
        <f>VLOOKUP($A22,#REF!,5,0)&amp;""</f>
        <v>#REF!</v>
      </c>
      <c r="I22" s="36"/>
      <c r="J22" s="36"/>
    </row>
    <row r="23" spans="1:10" s="1" customFormat="1" ht="30" customHeight="1" x14ac:dyDescent="0.15">
      <c r="A23" s="25" t="s">
        <v>332</v>
      </c>
      <c r="B23" s="24" t="str">
        <f>VLOOKUP($A23,Questions!$A$2:$W$333,2,0)</f>
        <v>Solution Provider Accessibility Contact Phone Number</v>
      </c>
      <c r="C23" s="61" t="inlineStr">
        <is>
          <t xml:space="preserve">305-204-1204</t>
        </is>
      </c>
      <c r="D23" s="42"/>
      <c r="E23" s="79" t="str">
        <f>IF($C$18="No",'Auto Responses'!$A$4,IF($C23="Yes",VLOOKUP($A23,Questions!$A$2:$W$333,17,0)&amp;"",IF($C23="No",VLOOKUP($A23,Questions!$A$2:$W$333,16,0)&amp;"",VLOOKUP($A23,Questions!$A$2:$W$333,15,0)&amp;"")))</f>
        <v/>
      </c>
      <c r="F23" s="88" t="e">
        <f>VLOOKUP($A23,#REF!,5,0)&amp;""</f>
        <v>#REF!</v>
      </c>
      <c r="I23" s="36"/>
      <c r="J23" s="36"/>
    </row>
    <row r="24" spans="1:10" s="1" customFormat="1" ht="30" customHeight="1" x14ac:dyDescent="0.15">
      <c r="A24" s="25" t="s">
        <v>333</v>
      </c>
      <c r="B24" s="24" t="str">
        <f>VLOOKUP($A24,Questions!$A$2:$W$333,2,0)</f>
        <v>Web Link to Accessibility Statement or VPAT</v>
      </c>
      <c r="C24" s="61" t="s">
        <v>334</v>
      </c>
      <c r="D24" s="42" t="s">
        <v>335</v>
      </c>
      <c r="E24" s="79" t="str">
        <f>IF($C$18="No",'Auto Responses'!$A$4,IF($C24="Yes",VLOOKUP($A24,Questions!$A$2:$W$333,17,0)&amp;"",IF($C24="No",VLOOKUP($A24,Questions!$A$2:$W$333,16,0)&amp;"",VLOOKUP($A24,Questions!$A$2:$W$333,15,0)&amp;"")))</f>
        <v>VPAT can also be added as an attachment</v>
      </c>
      <c r="F24" s="88" t="e">
        <f>VLOOKUP($A24,#REF!,5,0)&amp;""</f>
        <v>#REF!</v>
      </c>
      <c r="I24" s="36"/>
      <c r="J24" s="36"/>
    </row>
    <row r="25" spans="1:10" s="1" customFormat="1" ht="136.5" customHeight="1" x14ac:dyDescent="0.15">
      <c r="A25" s="25" t="s">
        <v>336</v>
      </c>
      <c r="B25" s="24" t="str">
        <f>VLOOKUP($A25,Questions!$A$2:$W$333,2,0)</f>
        <v>Has a VPAT or ACR been created or updated for the solution and version under consideration within the past 12 months?*</v>
      </c>
      <c r="C25" s="28" t="s">
        <v>33</v>
      </c>
      <c r="D25" s="42" t="s">
        <v>337</v>
      </c>
      <c r="E25" s="79" t="str">
        <f>IF($C$18="No",'Auto Responses'!$A$4,IF($C25="Yes",VLOOKUP($A25,Questions!$A$2:$W$333,17,0)&amp;"",IF($C25="No",VLOOKUP($A25,Questions!$A$2:$W$333,16,0)&amp;"",VLOOKUP($A25,Questions!$A$2:$W$333,15,0)&amp;"")))</f>
        <v>Please state your plans (when and by whom) to complete a VPAT.</v>
      </c>
      <c r="F25" s="88" t="e">
        <f>VLOOKUP($A25,#REF!,5,0)&amp;""</f>
        <v>#REF!</v>
      </c>
      <c r="I25" s="36"/>
      <c r="J25" s="36"/>
    </row>
    <row r="26" spans="1:10" s="1" customFormat="1" ht="82.5" customHeight="1" x14ac:dyDescent="0.15">
      <c r="A26" s="25" t="s">
        <v>338</v>
      </c>
      <c r="B26" s="24" t="str">
        <f>VLOOKUP($A26,Questions!$A$2:$W$333,2,0)</f>
        <v>Will your company agree to meet your stated accessibility standard or WCAG 2.1 AA as part of your contractual agreement for the solution?*</v>
      </c>
      <c r="C26" s="28" t="s">
        <v>33</v>
      </c>
      <c r="D26" s="42" t="s">
        <v>339</v>
      </c>
      <c r="E26" s="79" t="str">
        <f>IF($C$18="No",'Auto Responses'!$A$4,IF($C26="Yes",VLOOKUP($A26,Questions!$A$2:$W$333,17,0)&amp;"",IF($C26="No",VLOOKUP($A26,Questions!$A$2:$W$333,16,0)&amp;"",VLOOKUP($A26,Questions!$A$2:$W$333,15,0)&amp;"")))</f>
        <v/>
      </c>
      <c r="F26" s="88" t="e">
        <f>VLOOKUP($A26,#REF!,5,0)&amp;""</f>
        <v>#REF!</v>
      </c>
      <c r="I26" s="36"/>
      <c r="J26" s="36"/>
    </row>
    <row r="27" spans="1:10" s="1" customFormat="1" ht="161.25" customHeight="1" x14ac:dyDescent="0.15">
      <c r="A27" s="25" t="s">
        <v>340</v>
      </c>
      <c r="B27" s="24" t="str">
        <f>VLOOKUP($A27,Questions!$A$2:$W$333,2,0)</f>
        <v>Does the solution substantially conform to WCAG 2.1 AA?*</v>
      </c>
      <c r="C27" s="28" t="s">
        <v>33</v>
      </c>
      <c r="D27" s="42" t="s">
        <v>341</v>
      </c>
      <c r="E27" s="79" t="str">
        <f>IF($C$18="No",'Auto Responses'!$A$4,IF($C27="Yes",VLOOKUP($A27,Questions!$A$2:$W$333,17,0)&amp;"",IF($C27="No",VLOOKUP($A27,Questions!$A$2:$W$333,16,0)&amp;"",VLOOKUP($A27,Questions!$A$2:$W$333,15,0)&amp;"")))</f>
        <v/>
      </c>
      <c r="F27" s="88" t="e">
        <f>VLOOKUP($A27,#REF!,5,0)&amp;""</f>
        <v>#REF!</v>
      </c>
      <c r="I27" s="36"/>
      <c r="J27" s="36"/>
    </row>
    <row r="28" spans="1:10" s="1" customFormat="1" ht="104.25" customHeight="1" x14ac:dyDescent="0.15">
      <c r="A28" s="25" t="s">
        <v>342</v>
      </c>
      <c r="B28" s="24" t="str">
        <f>VLOOKUP($A28,Questions!$A$2:$W$333,2,0)</f>
        <v>Do you have a documented and implemented process for reporting and tracking accessibility issues?*</v>
      </c>
      <c r="C28" s="28" t="s">
        <v>33</v>
      </c>
      <c r="D28" s="42" t="inlineStr">
        <is>
          <t xml:space="preserve">Accessibility issues are received through the in-product Share Feedback channel and email and are triaged into the engineering task list like defects; a dedicated documented accessibility reporting and tracking process is not yet in place.</t>
        </is>
      </c>
      <c r="E28" s="79" t="str">
        <f>IF($C$18="No",'Auto Responses'!$A$4,IF($C28="Yes",VLOOKUP($A28,Questions!$A$2:$W$333,17,0)&amp;"",IF($C28="No",VLOOKUP($A28,Questions!$A$2:$W$333,16,0)&amp;"",VLOOKUP($A28,Questions!$A$2:$W$333,15,0)&amp;"")))</f>
        <v>State how users should report accessibility issues. Describe any expected related process updates.</v>
      </c>
      <c r="F28" s="88" t="e">
        <f>VLOOKUP($A28,#REF!,5,0)&amp;""</f>
        <v>#REF!</v>
      </c>
      <c r="I28" s="36"/>
      <c r="J28" s="36"/>
    </row>
    <row r="29" spans="1:10" s="1" customFormat="1" ht="104.25" customHeight="1" x14ac:dyDescent="0.15">
      <c r="A29" s="25" t="s">
        <v>344</v>
      </c>
      <c r="B29" s="24" t="str">
        <f>VLOOKUP($A29,Questions!$A$2:$W$333,2,0)</f>
        <v>Do you have documentation to support the accessibility features of your solution?</v>
      </c>
      <c r="C29" s="28" t="s">
        <v>33</v>
      </c>
      <c r="D29" s="42" t="s">
        <v>345</v>
      </c>
      <c r="E29" s="79" t="str">
        <f>IF($C$18="No",'Auto Responses'!$A$4,IF($C29="Yes",VLOOKUP($A29,Questions!$A$2:$W$333,17,0)&amp;"",IF($C29="No",VLOOKUP($A29,Questions!$A$2:$W$333,16,0)&amp;"",VLOOKUP($A29,Questions!$A$2:$W$333,15,0)&amp;"")))</f>
        <v>Provide plans for any documentation that would make accessible content, features, and functions easily knowable by end users.</v>
      </c>
      <c r="F29" s="88" t="e">
        <f>VLOOKUP($A29,#REF!,5,0)&amp;""</f>
        <v>#REF!</v>
      </c>
      <c r="I29" s="36"/>
      <c r="J29" s="36"/>
    </row>
    <row r="30" spans="1:10" s="1" customFormat="1" ht="93.75" customHeight="1" x14ac:dyDescent="0.15">
      <c r="A30" s="25" t="s">
        <v>346</v>
      </c>
      <c r="B30" s="24" t="str">
        <f>VLOOKUP($A30,Questions!$A$2:$W$333,2,0)</f>
        <v>Has a third-party expert conducted an audit of the most recent version of your solution?</v>
      </c>
      <c r="C30" s="28" t="s">
        <v>33</v>
      </c>
      <c r="D30" s="42"/>
      <c r="E30" s="79" t="str">
        <f>IF($C$18="No",'Auto Responses'!$A$4,IF($C30="Yes",VLOOKUP($A30,Questions!$A$2:$W$333,17,0)&amp;"",IF($C30="No",VLOOKUP($A30,Questions!$A$2:$W$333,16,0)&amp;"",VLOOKUP($A30,Questions!$A$2:$W$333,15,0)&amp;"")))</f>
        <v>Please provide plans (when and by whom) of any planned audit, or a rationale if no third-party audit is planned.</v>
      </c>
      <c r="F30" s="88" t="e">
        <f>VLOOKUP($A30,#REF!,5,0)&amp;""</f>
        <v>#REF!</v>
      </c>
      <c r="I30" s="36"/>
      <c r="J30" s="36"/>
    </row>
    <row r="31" spans="1:10" s="1" customFormat="1" ht="120" customHeight="1" x14ac:dyDescent="0.15">
      <c r="A31" s="25" t="s">
        <v>347</v>
      </c>
      <c r="B31" s="24" t="str">
        <f>VLOOKUP($A31,Questions!$A$2:$W$333,2,0)</f>
        <v>Do you have a documented and implemented process for verifying accessibility conformance?</v>
      </c>
      <c r="C31" s="28" t="s">
        <v>33</v>
      </c>
      <c r="D31" s="42" t="s">
        <v>348</v>
      </c>
      <c r="E31" s="79" t="str">
        <f>IF($C$18="No",'Auto Responses'!$A$4,IF($C31="Yes",VLOOKUP($A31,Questions!$A$2:$W$333,17,0)&amp;"",IF($C31="No",VLOOKUP($A31,Questions!$A$2:$W$333,16,0)&amp;"",VLOOKUP($A31,Questions!$A$2:$W$333,15,0)&amp;"")))</f>
        <v>Summarize how you ensure accessible solutions. Provide plans to develop documented processes to validate accessibility.</v>
      </c>
      <c r="F31" s="88" t="e">
        <f>VLOOKUP($A31,#REF!,5,0)&amp;""</f>
        <v>#REF!</v>
      </c>
      <c r="I31" s="36"/>
      <c r="J31" s="36"/>
    </row>
    <row r="32" spans="1:10" s="1" customFormat="1" ht="108" customHeight="1" x14ac:dyDescent="0.15">
      <c r="A32" s="25" t="s">
        <v>349</v>
      </c>
      <c r="B32" s="24" t="str">
        <f>VLOOKUP($A32,Questions!$A$2:$W$333,2,0)</f>
        <v>Have you adopted a technical or legal standard of conformance for the solution?</v>
      </c>
      <c r="C32" s="28" t="s">
        <v>33</v>
      </c>
      <c r="D32" s="42" t="s">
        <v>350</v>
      </c>
      <c r="E32" s="79" t="str">
        <f>IF($C$18="No",'Auto Responses'!$A$4,IF($C32="Yes",VLOOKUP($A32,Questions!$A$2:$W$333,17,0)&amp;"",IF($C32="No",VLOOKUP($A32,Questions!$A$2:$W$333,16,0)&amp;"",VLOOKUP($A32,Questions!$A$2:$W$333,15,0)&amp;"")))</f>
        <v>Summarize your decision to not adopt a technical or legal standard of conformance for the solution.</v>
      </c>
      <c r="F32" s="88" t="e">
        <f>VLOOKUP($A32,#REF!,5,0)&amp;""</f>
        <v>#REF!</v>
      </c>
      <c r="I32" s="36"/>
      <c r="J32" s="36"/>
    </row>
    <row r="33" spans="1:12" s="1" customFormat="1" ht="228" customHeight="1" x14ac:dyDescent="0.15">
      <c r="A33" s="25" t="s">
        <v>351</v>
      </c>
      <c r="B33" s="24" t="str">
        <f>VLOOKUP($A33,Questions!$A$2:$W$333,2,0)</f>
        <v>Can you provide a current, detailed accessibility roadmap with delivery timelines?</v>
      </c>
      <c r="C33" s="28" t="s">
        <v>33</v>
      </c>
      <c r="D33" s="42" t="s">
        <v>352</v>
      </c>
      <c r="E33" s="79" t="str">
        <f>IF($C$18="No",'Auto Responses'!$A$4,IF($C33="Yes",VLOOKUP($A33,Questions!$A$2:$W$333,17,0)&amp;"",IF($C33="No",VLOOKUP($A33,Questions!$A$2:$W$333,16,0)&amp;"",VLOOKUP($A33,Questions!$A$2:$W$333,15,0)&amp;"")))</f>
        <v>Please provide any plans to develop and share an accessibility roadmap in the future.</v>
      </c>
      <c r="F33" s="88" t="e">
        <f>VLOOKUP($A33,#REF!,5,0)&amp;""</f>
        <v>#REF!</v>
      </c>
      <c r="I33" s="36"/>
      <c r="J33" s="36"/>
    </row>
    <row r="34" spans="1:12" s="1" customFormat="1" ht="213" customHeight="1" x14ac:dyDescent="0.15">
      <c r="A34" s="25" t="s">
        <v>353</v>
      </c>
      <c r="B34" s="24" t="str">
        <f>VLOOKUP($A34,Questions!$A$2:$W$333,2,0)</f>
        <v>Do you expect your staff to maintain a current skill set in IT accessibility?</v>
      </c>
      <c r="C34" s="28" t="s">
        <v>28</v>
      </c>
      <c r="D34" s="42" t="s">
        <v>354</v>
      </c>
      <c r="E34" s="79" t="str">
        <f>IF($C$18="No",'Auto Responses'!$A$4,IF($C34="Yes",VLOOKUP($A34,Questions!$A$2:$W$333,17,0)&amp;"",IF($C34="No",VLOOKUP($A34,Questions!$A$2:$W$333,16,0)&amp;"",VLOOKUP($A34,Questions!$A$2:$W$333,15,0)&amp;"")))</f>
        <v>Provide any further relevant information about how expertise is maintained; include any accessibility certifications staff may hold (e.g., IAAP WAS &lt;https://www.accessibilityassociation.org/certifications&gt; or DHS Trusted Tester &lt;https://section508.gov/test/trusted-tester&gt;).</v>
      </c>
      <c r="F34" s="88" t="e">
        <f>VLOOKUP($A34,#REF!,5,0)&amp;""</f>
        <v>#REF!</v>
      </c>
      <c r="I34" s="36"/>
      <c r="J34" s="36"/>
    </row>
    <row r="35" spans="1:12" s="1" customFormat="1" ht="213" customHeight="1" x14ac:dyDescent="0.15">
      <c r="A35" s="25" t="s">
        <v>355</v>
      </c>
      <c r="B35" s="24" t="str">
        <f>VLOOKUP($A35,Questions!$A$2:$W$333,2,0)</f>
        <v>Do you have documented processes and procedures for implementing accessibility into your development lifecycle?</v>
      </c>
      <c r="C35" s="28" t="s">
        <v>33</v>
      </c>
      <c r="D35" s="42" t="s">
        <v>356</v>
      </c>
      <c r="E35" s="79" t="str">
        <f>IF($C$18="No",'Auto Responses'!$A$4,IF($C35="Yes",VLOOKUP($A35,Questions!$A$2:$W$333,17,0)&amp;"",IF($C35="No",VLOOKUP($A35,Questions!$A$2:$W$333,16,0)&amp;"",VLOOKUP($A35,Questions!$A$2:$W$333,15,0)&amp;"")))</f>
        <v>Describe any plans to update processes and procedures to better incorporate accessibility.</v>
      </c>
      <c r="F35" s="88" t="e">
        <f>VLOOKUP($A35,#REF!,5,0)&amp;""</f>
        <v>#REF!</v>
      </c>
      <c r="I35" s="36"/>
      <c r="J35" s="36"/>
    </row>
    <row r="36" spans="1:12" s="1" customFormat="1" ht="38.25" customHeight="1" x14ac:dyDescent="0.15">
      <c r="A36" s="25" t="s">
        <v>357</v>
      </c>
      <c r="B36" s="24" t="str">
        <f>VLOOKUP($A36,Questions!$A$2:$W$333,2,0)</f>
        <v>Can all functions of the application or service be performed using only the keyboard?</v>
      </c>
      <c r="C36" s="28" t="s">
        <v>28</v>
      </c>
      <c r="D36" s="42" t="s">
        <v>358</v>
      </c>
      <c r="E36" s="79" t="str">
        <f>IF($C$18="No",'Auto Responses'!$A$4,IF($C36="Yes",VLOOKUP($A36,Questions!$A$2:$W$333,17,0)&amp;"",IF($C36="No",VLOOKUP($A36,Questions!$A$2:$W$333,16,0)&amp;"",VLOOKUP($A36,Questions!$A$2:$W$333,15,0)&amp;"")))</f>
        <v>State when and on which platform this was verified.</v>
      </c>
      <c r="F36" s="88" t="e">
        <f>VLOOKUP($A36,#REF!,5,0)&amp;""</f>
        <v>#REF!</v>
      </c>
      <c r="I36" s="36"/>
      <c r="J36" s="36"/>
    </row>
    <row r="37" spans="1:12" s="1" customFormat="1" ht="127.5" customHeight="1" x14ac:dyDescent="0.15">
      <c r="A37" s="25" t="s">
        <v>359</v>
      </c>
      <c r="B37" s="24" t="str">
        <f>VLOOKUP($A37,Questions!$A$2:$W$333,2,0)</f>
        <v>Does your product rely on activating a special "accessibility mode," a "lite version," or using an alternate interface (including “overlay” or AI-based alternates)  for accessibility purposes?</v>
      </c>
      <c r="C37" s="28" t="s">
        <v>33</v>
      </c>
      <c r="D37" s="42" t="s">
        <v>360</v>
      </c>
      <c r="E37" s="79" t="str">
        <f>IF($C$18="No",'Auto Responses'!$A$4,IF($C37="Yes",VLOOKUP($A37,Questions!$A$2:$W$333,17,0)&amp;"",IF($C37="No",VLOOKUP($A37,Questions!$A$2:$W$333,16,0)&amp;"",VLOOKUP($A37,Questions!$A$2:$W$333,15,0)&amp;"")))</f>
        <v/>
      </c>
      <c r="F37" s="88" t="e">
        <f>VLOOKUP($A37,#REF!,5,0)&amp;""</f>
        <v>#REF!</v>
      </c>
      <c r="G37" s="113" t="s">
        <v>39</v>
      </c>
      <c r="I37" s="36"/>
      <c r="J37" s="36"/>
    </row>
    <row r="38" spans="1:12" s="1" customFormat="1" ht="42" customHeight="1" x14ac:dyDescent="0.15">
      <c r="A38" s="46" t="s">
        <v>55</v>
      </c>
      <c r="B38" s="124"/>
      <c r="C38" s="125"/>
      <c r="D38" s="134"/>
      <c r="E38" s="127"/>
      <c r="F38" s="32"/>
      <c r="G38" s="113"/>
      <c r="I38" s="36"/>
      <c r="J38" s="36"/>
    </row>
    <row r="39" spans="1:12" s="1" customFormat="1" ht="15" hidden="1" customHeight="1" x14ac:dyDescent="0.15">
      <c r="A39"/>
      <c r="C39" s="14"/>
      <c r="D39" s="15"/>
      <c r="E39" s="16"/>
      <c r="I39" s="36"/>
      <c r="J39" s="36"/>
    </row>
    <row r="40" spans="1:12" ht="15" hidden="1" customHeight="1" x14ac:dyDescent="0.2">
      <c r="A40" s="1"/>
      <c r="B40" s="14"/>
      <c r="C40" s="56"/>
      <c r="D40" s="16"/>
      <c r="E40" s="1"/>
      <c r="H40" s="36"/>
      <c r="I40" s="1"/>
      <c r="J40" s="1"/>
      <c r="L40"/>
    </row>
    <row r="41" spans="1:12" ht="16" hidden="1" x14ac:dyDescent="0.2">
      <c r="A41" s="25" t="e">
        <f>#REF!</f>
        <v>#REF!</v>
      </c>
    </row>
    <row r="42" spans="1:12" ht="16" hidden="1" x14ac:dyDescent="0.2">
      <c r="A42" s="25" t="e">
        <f>#REF!</f>
        <v>#REF!</v>
      </c>
    </row>
    <row r="43" spans="1:12" ht="16" hidden="1" x14ac:dyDescent="0.2">
      <c r="A43" s="25" t="e">
        <f>#REF!</f>
        <v>#REF!</v>
      </c>
    </row>
    <row r="44" spans="1:12" ht="16" hidden="1" x14ac:dyDescent="0.2">
      <c r="A44" s="25" t="e">
        <f>#REF!</f>
        <v>#REF!</v>
      </c>
    </row>
    <row r="45" spans="1:12" ht="16" hidden="1" x14ac:dyDescent="0.2">
      <c r="A45" s="25" t="e">
        <f>#REF!</f>
        <v>#REF!</v>
      </c>
    </row>
    <row r="46" spans="1:12" ht="16" hidden="1" x14ac:dyDescent="0.2">
      <c r="A46" s="25" t="e">
        <f>#REF!</f>
        <v>#REF!</v>
      </c>
    </row>
    <row r="47" spans="1:12" ht="16" hidden="1" x14ac:dyDescent="0.2">
      <c r="A47" s="25" t="e">
        <f>#REF!</f>
        <v>#REF!</v>
      </c>
    </row>
  </sheetData>
  <dataValidations count="3">
    <dataValidation allowBlank="1" showInputMessage="1" showErrorMessage="1" promptTitle="Warning!" prompt="The HECVAT is built using a number of complex formulas. Editing this cell can break the functionality of the tool. " sqref="A3:A38 B2:B38 C2:F2 C4:F11 C12:F12 C17 C19 D3:F3 D13:F16 D17 D19 E17:F37" xr:uid="{00000000-0002-0000-0500-000000000000}"/>
    <dataValidation allowBlank="1" showInputMessage="1" showErrorMessage="1" prompt="This cell should be left blank. Input your answer in column C." sqref="D20:D24" xr:uid="{00000000-0002-0000-0500-000001000000}"/>
    <dataValidation allowBlank="1" showInputMessage="1" showErrorMessage="1" prompt="This answer has been populated from the &quot;START HERE&quot; tab and does not need to be re-entered." sqref="C3 C13:C16 C18" xr:uid="{00000000-0002-0000-0500-000002000000}"/>
  </dataValidations>
  <hyperlinks>
    <hyperlink ref="A11" r:id="rId1" display="http://www.educause.edu/HECVAT" xr:uid="{00000000-0004-0000-0500-000000000000}"/>
  </hyperlinks>
  <pageMargins left="0.75" right="0.75" top="1" bottom="1" header="0.5" footer="0.5"/>
  <pageSetup orientation="landscape"/>
  <headerFooter>
    <oddFooter>&amp;L&amp;"Helvetica,Regular"&amp;12 &amp;K000000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36C"/>
  </sheetPr>
  <dimension ref="A1:L94"/>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143" customWidth="1"/>
    <col min="2" max="2" width="55.125" style="1" customWidth="1"/>
    <col min="3" max="3" width="18.875" style="14" customWidth="1"/>
    <col min="4" max="4" width="37.75" style="15" customWidth="1"/>
    <col min="5" max="5" width="32" style="16" customWidth="1"/>
    <col min="6" max="6" width="32" style="1" customWidth="1"/>
    <col min="7" max="7" width="18.125" style="1" customWidth="1"/>
    <col min="8" max="8" width="18.125" style="1" hidden="1" customWidth="1"/>
    <col min="9" max="10" width="18.125" style="36" hidden="1" customWidth="1"/>
    <col min="11" max="11" width="4.5" style="1" hidden="1" customWidth="1"/>
    <col min="12" max="12" width="6.625" style="1" hidden="1" customWidth="1"/>
    <col min="13" max="13" width="6.625" style="143" hidden="1" customWidth="1"/>
    <col min="14" max="16384" width="6.625" style="143" hidden="1"/>
  </cols>
  <sheetData>
    <row r="1" spans="1:10" ht="221" hidden="1" x14ac:dyDescent="0.2">
      <c r="A1" t="s">
        <v>0</v>
      </c>
    </row>
    <row r="2" spans="1:10" ht="36" customHeight="1" x14ac:dyDescent="0.2">
      <c r="A2" s="80" t="s">
        <v>361</v>
      </c>
      <c r="B2" s="80"/>
      <c r="C2" s="81"/>
      <c r="D2" s="80"/>
      <c r="E2" s="82"/>
      <c r="F2" s="82" t="str">
        <f>'Auto Responses'!$A$36</f>
        <v>Version 4.0</v>
      </c>
      <c r="J2" s="1"/>
    </row>
    <row r="3" spans="1:10" s="1" customFormat="1" ht="29" customHeight="1" x14ac:dyDescent="0.15">
      <c r="A3" s="38" t="s">
        <v>2</v>
      </c>
      <c r="B3" s="39"/>
      <c r="C3" s="53" t="str">
        <f>'START HERE'!$C$3</f>
        <v xml:space="preserve">10/11/2026</v>
      </c>
      <c r="D3" s="37"/>
      <c r="E3" s="37"/>
      <c r="F3" s="50"/>
      <c r="I3" s="36"/>
    </row>
    <row r="4" spans="1:10" s="1" customFormat="1" ht="36" customHeight="1" x14ac:dyDescent="0.15">
      <c r="A4" s="17" t="s">
        <v>4</v>
      </c>
      <c r="B4" s="18"/>
      <c r="C4" s="19"/>
      <c r="D4" s="20"/>
      <c r="E4" s="21"/>
      <c r="F4" s="21"/>
      <c r="I4" s="36"/>
    </row>
    <row r="5" spans="1:10"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10"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10"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10" s="1" customFormat="1" ht="19.5" customHeight="1" x14ac:dyDescent="0.15">
      <c r="A8" s="49" t="str">
        <f>HLOOKUP($A$4,'Auto Responses'!$D$2:$D$8,5,0)&amp;""</f>
        <v>4. DO NOT complete any fields in the "Analyst Report" sections or the "Analyst Notes" column.</v>
      </c>
      <c r="B8" s="22"/>
      <c r="C8" s="54"/>
      <c r="D8" s="22"/>
      <c r="E8" s="22"/>
      <c r="F8" s="129"/>
      <c r="I8" s="36"/>
    </row>
    <row r="9" spans="1:10" s="1" customFormat="1" ht="19.5" customHeight="1" x14ac:dyDescent="0.15">
      <c r="A9" s="49" t="str">
        <f>HLOOKUP($A$4,'Auto Responses'!$D$2:$D$8,6,0)&amp;""</f>
        <v>5. Return the completed file to institutions.</v>
      </c>
      <c r="B9" s="22"/>
      <c r="C9" s="54"/>
      <c r="D9" s="22"/>
      <c r="E9" s="22"/>
      <c r="F9" s="129"/>
      <c r="I9" s="36"/>
    </row>
    <row r="10" spans="1:10"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10" s="1" customFormat="1" ht="19.5" customHeight="1" x14ac:dyDescent="0.15">
      <c r="A11" s="119" t="str">
        <f>HLOOKUP($A$4,'Auto Responses'!$D$2:$D$9,8,0)&amp;""</f>
        <v>For full instructions, please visit educause.edu/HECVAT</v>
      </c>
      <c r="B11" s="22"/>
      <c r="C11" s="54"/>
      <c r="D11" s="22"/>
      <c r="E11" s="22"/>
      <c r="F11" s="130"/>
      <c r="I11" s="36"/>
    </row>
    <row r="12" spans="1:10" s="1" customFormat="1" ht="36" customHeight="1" x14ac:dyDescent="0.15">
      <c r="A12" s="52" t="str">
        <f>VLOOKUP(LEFT($A13,4),'Auto Responses'!$N$4:$O$38,2,0)&amp;""</f>
        <v xml:space="preserve"> General Information</v>
      </c>
      <c r="B12" s="18"/>
      <c r="C12" s="19" t="s">
        <v>23</v>
      </c>
      <c r="D12" s="31"/>
      <c r="E12" s="23"/>
      <c r="F12" s="23"/>
      <c r="I12" s="36"/>
      <c r="J12" s="36"/>
    </row>
    <row r="13" spans="1:10" s="1" customFormat="1" ht="22.25" customHeight="1" x14ac:dyDescent="0.15">
      <c r="A13" s="25" t="s">
        <v>5</v>
      </c>
      <c r="B13" s="27" t="str">
        <f>VLOOKUP($A13,Questions!$A$2:$W$333,2,0)&amp;""</f>
        <v>Solution Provider Name</v>
      </c>
      <c r="C13" s="60" t="str">
        <f>VLOOKUP($A13,'START HERE'!$A$13:$C$21,3,0)&amp;""</f>
        <v>Tamahagane, LLC (product: TRIOPilot)</v>
      </c>
      <c r="D13" s="34"/>
      <c r="E13" s="34"/>
      <c r="F13" s="50"/>
      <c r="I13" s="36"/>
      <c r="J13" s="36"/>
    </row>
    <row r="14" spans="1:10" s="1" customFormat="1" ht="22.25" customHeight="1" x14ac:dyDescent="0.15">
      <c r="A14" s="25" t="s">
        <v>7</v>
      </c>
      <c r="B14" s="27" t="str">
        <f>VLOOKUP($A14,Questions!$A$2:$W$333,2,0)&amp;""</f>
        <v>Solution Name</v>
      </c>
      <c r="C14" s="60" t="str">
        <f>VLOOKUP($A14,'START HERE'!$A$13:$C$21,3,0)&amp;""</f>
        <v>TRIOPilot</v>
      </c>
      <c r="D14" s="34"/>
      <c r="E14" s="34"/>
      <c r="F14" s="50"/>
      <c r="I14" s="36"/>
      <c r="J14" s="36"/>
    </row>
    <row r="15" spans="1:10" s="1" customFormat="1" ht="22.25" customHeight="1" x14ac:dyDescent="0.15">
      <c r="A15" s="25" t="s">
        <v>9</v>
      </c>
      <c r="B15" s="27"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4"/>
      <c r="E15" s="34"/>
      <c r="F15" s="50"/>
      <c r="I15" s="36"/>
      <c r="J15" s="36"/>
    </row>
    <row r="16" spans="1:10" s="1" customFormat="1" ht="22.25" customHeight="1" thickBot="1" x14ac:dyDescent="0.2">
      <c r="A16" s="25" t="s">
        <v>19</v>
      </c>
      <c r="B16" s="27" t="str">
        <f>VLOOKUP($A16,Questions!$A$2:$W$333,2,0)&amp;""</f>
        <v>Country of Company Headquarters</v>
      </c>
      <c r="C16" s="60" t="str">
        <f>VLOOKUP($A16,'START HERE'!$A$13:$C$21,3,0)&amp;""</f>
        <v>United States</v>
      </c>
      <c r="D16" s="34"/>
      <c r="E16" s="34"/>
      <c r="F16" s="50"/>
      <c r="I16" s="36"/>
      <c r="J16" s="36"/>
    </row>
    <row r="17" spans="1:10" s="1" customFormat="1" ht="37.25" customHeight="1" thickBot="1" x14ac:dyDescent="0.2">
      <c r="A17" s="52" t="str">
        <f>VLOOKUP(LEFT($A18,4),'Auto Responses'!$N$4:$O$38,2,0)&amp;""</f>
        <v xml:space="preserve"> Required Questions</v>
      </c>
      <c r="B17" s="30"/>
      <c r="C17" s="19" t="s">
        <v>23</v>
      </c>
      <c r="D17" s="33" t="s">
        <v>24</v>
      </c>
      <c r="E17" s="33" t="s">
        <v>25</v>
      </c>
      <c r="F17" s="83" t="s">
        <v>26</v>
      </c>
      <c r="I17" s="36"/>
      <c r="J17" s="36"/>
    </row>
    <row r="18" spans="1:10" s="1" customFormat="1" ht="38.25" customHeight="1" x14ac:dyDescent="0.15">
      <c r="A18" s="25" t="s">
        <v>42</v>
      </c>
      <c r="B18" s="24" t="str">
        <f>VLOOKUP($A18,Questions!$A$2:$W$333,2,0)</f>
        <v>Are you providing consulting services?</v>
      </c>
      <c r="C18" s="58" t="str">
        <f>VLOOKUP($A18,'START HERE'!$A$23:$F$36,3,0)&amp;""</f>
        <v>No</v>
      </c>
      <c r="D18" s="40" t="str">
        <f>VLOOKUP($A18,'START HERE'!$A$23:$F$36,4,0)&amp;""</f>
        <v>Software subscription only; no consulting services.</v>
      </c>
      <c r="E18" s="79" t="str">
        <f>IF($C18="Yes",VLOOKUP($A18,Questions!$A$2:$W$333,17,0)&amp;"",IF($C18="No",VLOOKUP($A18,Questions!$A$2:$W$333,16,0)&amp;"",VLOOKUP($A18,Questions!$A$2:$W$333,15,0)&amp;""))</f>
        <v>DO NOT complete the Consulting section in the Case-Specific worksheet</v>
      </c>
      <c r="F18" s="88" t="e">
        <f>VLOOKUP($A18,#REF!,5,0)&amp;""</f>
        <v>#REF!</v>
      </c>
      <c r="I18" s="36"/>
      <c r="J18" s="36"/>
    </row>
    <row r="19" spans="1:10" s="1" customFormat="1" ht="51.75" customHeight="1" x14ac:dyDescent="0.15">
      <c r="A19" s="25" t="s">
        <v>46</v>
      </c>
      <c r="B19" s="24" t="str">
        <f>VLOOKUP($A19,Questions!$A$2:$W$333,2,0)</f>
        <v>Does your solution process protected health information (PHI) or any data covered by the Health Insurance Portability and Accountability Act (HIPAA)?</v>
      </c>
      <c r="C19" s="58" t="str">
        <f>VLOOKUP($A19,'START HERE'!$A$23:$F$36,3,0)&amp;""</f>
        <v>No</v>
      </c>
      <c r="D19" s="40" t="str">
        <f>VLOOKUP($A19,'START HERE'!$A$23:$F$36,4,0)&amp;""</f>
        <v>TRIOPilot is not a HIPAA covered entity or business associate and does not process protected health information.</v>
      </c>
      <c r="E19" s="79" t="str">
        <f>IF($C19="Yes",VLOOKUP($A19,Questions!$A$2:$W$333,17,0)&amp;"",IF($C19="No",VLOOKUP($A19,Questions!$A$2:$W$333,16,0)&amp;"",VLOOKUP($A19,Questions!$A$2:$W$333,15,0)&amp;""))</f>
        <v>DO NOT complete the HIPAA section in the Case-Specific worksheet</v>
      </c>
      <c r="F19" s="88" t="e">
        <f>VLOOKUP($A19,#REF!,5,0)&amp;""</f>
        <v>#REF!</v>
      </c>
      <c r="I19" s="36"/>
      <c r="J19" s="36"/>
    </row>
    <row r="20" spans="1:10" s="1" customFormat="1" ht="51.75" customHeight="1" x14ac:dyDescent="0.15">
      <c r="A20" s="25" t="s">
        <v>48</v>
      </c>
      <c r="B20" s="24" t="str">
        <f>VLOOKUP($A20,Questions!$A$2:$W$333,2,0)</f>
        <v>Is the solution designed to process, store, or transmit credit card information?</v>
      </c>
      <c r="C20" s="58" t="str">
        <f>VLOOKUP($A20,'START HERE'!$A$23:$F$36,3,0)&amp;""</f>
        <v>No</v>
      </c>
      <c r="D20" s="40" t="str">
        <f>VLOOKUP($A20,'START HERE'!$A$23:$F$36,4,0)&amp;""</f>
        <v>The platform does not collect, process, store, or transmit cardholder data from students or institutional users. The only payment in the relationship is the institution's annual subscription which, when paid by card, is handled entirely on Stripe's PCI DSS Level 1 hosted checkout; card data never touches TRIOPilot systems.</v>
      </c>
      <c r="E20" s="79" t="str">
        <f>IF($C20="Yes",VLOOKUP($A20,Questions!$A$2:$W$333,17,0)&amp;"",IF($C20="No",VLOOKUP($A20,Questions!$A$2:$W$333,16,0)&amp;"",VLOOKUP($A20,Questions!$A$2:$W$333,15,0)&amp;""))</f>
        <v>DO NOT complete the PCI-DSS section in the Case-Specific worksheet</v>
      </c>
      <c r="F20" s="88" t="e">
        <f>VLOOKUP($A20,#REF!,5,0)&amp;""</f>
        <v>#REF!</v>
      </c>
      <c r="I20" s="36"/>
      <c r="J20" s="36"/>
    </row>
    <row r="21" spans="1:10" s="1" customFormat="1" ht="69" customHeight="1" thickBot="1" x14ac:dyDescent="0.2">
      <c r="A21" s="25" t="s">
        <v>50</v>
      </c>
      <c r="B21" s="24" t="str">
        <f>VLOOKUP($A21,Questions!$A$2:$W$333,2,0)</f>
        <v>Does operating your solution require the institution to operate a physical or virtual appliance in their own environment or to provide inbound firewall exceptions to allow your employees to remotely administer systems in the institution's environment?</v>
      </c>
      <c r="C21" s="58" t="str">
        <f>VLOOKUP($A21,'START HERE'!$A$23:$F$36,3,0)&amp;""</f>
        <v>No</v>
      </c>
      <c r="D21" s="40" t="str">
        <f>VLOOKUP($A21,'START HERE'!$A$23:$F$36,4,0)&amp;""</f>
        <v>Fully hosted SaaS. No on-premises appliance, agent, or inbound firewall exception is required; institutional users access the service over HTTPS.</v>
      </c>
      <c r="E21" s="79" t="str">
        <f>IF($C21="Yes",VLOOKUP($A21,Questions!$A$2:$W$333,17,0)&amp;"",IF($C21="No",VLOOKUP($A21,Questions!$A$2:$W$333,16,0)&amp;"",VLOOKUP($A21,Questions!$A$2:$W$333,15,0)&amp;""))</f>
        <v>DO NOT complete the On-Prem section in the Case-Specific worksheet</v>
      </c>
      <c r="F21" s="88" t="e">
        <f>VLOOKUP($A21,#REF!,5,0)&amp;""</f>
        <v>#REF!</v>
      </c>
      <c r="G21" s="113" t="s">
        <v>39</v>
      </c>
      <c r="I21" s="36"/>
      <c r="J21" s="36"/>
    </row>
    <row r="22" spans="1:10" s="1" customFormat="1" ht="37.25" customHeight="1" thickBot="1" x14ac:dyDescent="0.2">
      <c r="A22" s="52" t="str">
        <f>VLOOKUP(LEFT($A23,4),'Auto Responses'!$N$4:$O$38,2,0)&amp;""</f>
        <v xml:space="preserve"> Consulting Services</v>
      </c>
      <c r="B22" s="30"/>
      <c r="C22" s="19" t="s">
        <v>23</v>
      </c>
      <c r="D22" s="33" t="s">
        <v>24</v>
      </c>
      <c r="E22" s="33" t="s">
        <v>25</v>
      </c>
      <c r="F22" s="83" t="s">
        <v>26</v>
      </c>
      <c r="I22" s="36"/>
      <c r="J22" s="36"/>
    </row>
    <row r="23" spans="1:10" s="1" customFormat="1" ht="39.75" customHeight="1" x14ac:dyDescent="0.15">
      <c r="A23" s="25" t="s">
        <v>362</v>
      </c>
      <c r="B23" s="24" t="str">
        <f>VLOOKUP($A23,Questions!$A$2:$W$333,2,0)</f>
        <v>Will the consultant require access to the institution's network resources?*</v>
      </c>
      <c r="C23" s="28"/>
      <c r="D23" s="44"/>
      <c r="E23" s="79" t="str">
        <f>IF($C$18="No",'Auto Responses'!$A$5,IF($C23="Yes",VLOOKUP($A23,Questions!$A$2:$W$333,17,0)&amp;"",IF($C23="No",VLOOKUP($A23,Questions!$A$2:$W$333,16,0)&amp;"",VLOOKUP($A23,Questions!$A$2:$W$333,15,0)&amp;"")))</f>
        <v>Based on the response to REQU-03 on the "START HERE" tab, this question does not apply to this product or service.</v>
      </c>
      <c r="F23" s="88" t="e">
        <f>VLOOKUP($A23,#REF!,5,0)&amp;""</f>
        <v>#REF!</v>
      </c>
      <c r="I23" s="36"/>
      <c r="J23" s="36"/>
    </row>
    <row r="24" spans="1:10" s="1" customFormat="1" ht="39.75" customHeight="1" x14ac:dyDescent="0.15">
      <c r="A24" s="25" t="s">
        <v>363</v>
      </c>
      <c r="B24" s="24" t="str">
        <f>VLOOKUP($A24,Questions!$A$2:$W$333,2,0)</f>
        <v>Has the consultant received training on (sensitive, HIPAA, PCI, etc.) data handling?*</v>
      </c>
      <c r="C24" s="28"/>
      <c r="D24" s="44"/>
      <c r="E24" s="79" t="str">
        <f>IF($C$18="No",'Auto Responses'!$A$5,IF($C24="Yes",VLOOKUP($A24,Questions!$A$2:$W$333,17,0)&amp;"",IF($C24="No",VLOOKUP($A24,Questions!$A$2:$W$333,16,0)&amp;"",VLOOKUP($A24,Questions!$A$2:$W$333,15,0)&amp;"")))</f>
        <v>Based on the response to REQU-03 on the "START HERE" tab, this question does not apply to this product or service.</v>
      </c>
      <c r="F24" s="88" t="e">
        <f>VLOOKUP($A24,#REF!,5,0)&amp;""</f>
        <v>#REF!</v>
      </c>
      <c r="I24" s="36"/>
      <c r="J24" s="36"/>
    </row>
    <row r="25" spans="1:10" s="1" customFormat="1" ht="39.75" customHeight="1" x14ac:dyDescent="0.15">
      <c r="A25" s="25" t="s">
        <v>364</v>
      </c>
      <c r="B25" s="24" t="str">
        <f>VLOOKUP($A25,Questions!$A$2:$W$333,2,0)</f>
        <v>Is the data encrypted (at rest) while in the consultant's possession?*</v>
      </c>
      <c r="C25" s="28"/>
      <c r="D25" s="44"/>
      <c r="E25" s="79" t="str">
        <f>IF($C$18="No",'Auto Responses'!$A$5,IF($C25="Yes",VLOOKUP($A25,Questions!$A$2:$W$333,17,0)&amp;"",IF($C25="No",VLOOKUP($A25,Questions!$A$2:$W$333,16,0)&amp;"",VLOOKUP($A25,Questions!$A$2:$W$333,15,0)&amp;"")))</f>
        <v>Based on the response to REQU-03 on the "START HERE" tab, this question does not apply to this product or service.</v>
      </c>
      <c r="F25" s="88" t="e">
        <f>VLOOKUP($A25,#REF!,5,0)&amp;""</f>
        <v>#REF!</v>
      </c>
      <c r="I25" s="36"/>
      <c r="J25" s="36"/>
    </row>
    <row r="26" spans="1:10" s="1" customFormat="1" ht="39.75" customHeight="1" x14ac:dyDescent="0.15">
      <c r="A26" s="25" t="s">
        <v>365</v>
      </c>
      <c r="B26" s="24" t="str">
        <f>VLOOKUP($A26,Questions!$A$2:$W$333,2,0)</f>
        <v>Can access be restricted based on source IP address?*</v>
      </c>
      <c r="C26" s="28"/>
      <c r="D26" s="44"/>
      <c r="E26" s="79" t="str">
        <f>IF($C$18="No",'Auto Responses'!$A$5,IF($C26="Yes",VLOOKUP($A26,Questions!$A$2:$W$333,17,0)&amp;"",IF($C26="No",VLOOKUP($A26,Questions!$A$2:$W$333,16,0)&amp;"",VLOOKUP($A26,Questions!$A$2:$W$333,15,0)&amp;"")))</f>
        <v>Based on the response to REQU-03 on the "START HERE" tab, this question does not apply to this product or service.</v>
      </c>
      <c r="F26" s="88" t="e">
        <f>VLOOKUP($A26,#REF!,5,0)&amp;""</f>
        <v>#REF!</v>
      </c>
      <c r="I26" s="36"/>
      <c r="J26" s="36"/>
    </row>
    <row r="27" spans="1:10" s="1" customFormat="1" ht="39.75" customHeight="1" x14ac:dyDescent="0.15">
      <c r="A27" s="25" t="s">
        <v>366</v>
      </c>
      <c r="B27" s="24" t="str">
        <f>VLOOKUP($A27,Questions!$A$2:$W$333,2,0)</f>
        <v>Will the consulting take place on-premises?</v>
      </c>
      <c r="C27" s="28"/>
      <c r="D27" s="44"/>
      <c r="E27" s="79" t="str">
        <f>IF($C$18="No",'Auto Responses'!$A$5,IF($C27="Yes",VLOOKUP($A27,Questions!$A$2:$W$333,17,0)&amp;"",IF($C27="No",VLOOKUP($A27,Questions!$A$2:$W$333,16,0)&amp;"",VLOOKUP($A27,Questions!$A$2:$W$333,15,0)&amp;"")))</f>
        <v>Based on the response to REQU-03 on the "START HERE" tab, this question does not apply to this product or service.</v>
      </c>
      <c r="F27" s="88" t="e">
        <f>VLOOKUP($A27,#REF!,5,0)&amp;""</f>
        <v>#REF!</v>
      </c>
      <c r="I27" s="36"/>
      <c r="J27" s="36"/>
    </row>
    <row r="28" spans="1:10" s="1" customFormat="1" ht="39.75" customHeight="1" x14ac:dyDescent="0.15">
      <c r="A28" s="25" t="s">
        <v>367</v>
      </c>
      <c r="B28" s="24" t="str">
        <f>VLOOKUP($A28,Questions!$A$2:$W$333,2,0)</f>
        <v>Will the consultant require access to hardware in the institution's data centers?</v>
      </c>
      <c r="C28" s="28"/>
      <c r="D28" s="44"/>
      <c r="E28" s="79" t="str">
        <f>IF($C$18="No",'Auto Responses'!$A$5,IF($C28="Yes",VLOOKUP($A28,Questions!$A$2:$W$333,17,0)&amp;"",IF($C28="No",VLOOKUP($A28,Questions!$A$2:$W$333,16,0)&amp;"",VLOOKUP($A28,Questions!$A$2:$W$333,15,0)&amp;"")))</f>
        <v>Based on the response to REQU-03 on the "START HERE" tab, this question does not apply to this product or service.</v>
      </c>
      <c r="F28" s="88" t="e">
        <f>VLOOKUP($A28,#REF!,5,0)&amp;""</f>
        <v>#REF!</v>
      </c>
      <c r="I28" s="36"/>
      <c r="J28" s="36"/>
    </row>
    <row r="29" spans="1:10" s="1" customFormat="1" ht="39.75" customHeight="1" x14ac:dyDescent="0.15">
      <c r="A29" s="25" t="s">
        <v>368</v>
      </c>
      <c r="B29" s="24" t="str">
        <f>VLOOKUP($A29,Questions!$A$2:$W$333,2,0)</f>
        <v>Will the consultant require an account within the institution's domain (@*.edu)?</v>
      </c>
      <c r="C29" s="28"/>
      <c r="D29" s="44"/>
      <c r="E29" s="79" t="str">
        <f>IF($C$18="No",'Auto Responses'!$A$5,IF($C29="Yes",VLOOKUP($A29,Questions!$A$2:$W$333,17,0)&amp;"",IF($C29="No",VLOOKUP($A29,Questions!$A$2:$W$333,16,0)&amp;"",VLOOKUP($A29,Questions!$A$2:$W$333,15,0)&amp;"")))</f>
        <v>Based on the response to REQU-03 on the "START HERE" tab, this question does not apply to this product or service.</v>
      </c>
      <c r="F29" s="88" t="e">
        <f>VLOOKUP($A29,#REF!,5,0)&amp;""</f>
        <v>#REF!</v>
      </c>
      <c r="I29" s="36"/>
      <c r="J29" s="36"/>
    </row>
    <row r="30" spans="1:10" s="1" customFormat="1" ht="39.75" customHeight="1" x14ac:dyDescent="0.15">
      <c r="A30" s="25" t="s">
        <v>369</v>
      </c>
      <c r="B30" s="24" t="str">
        <f>VLOOKUP($A30,Questions!$A$2:$W$333,2,0)</f>
        <v>Will any data be transferred to the consultant's possession?</v>
      </c>
      <c r="C30" s="28"/>
      <c r="D30" s="44"/>
      <c r="E30" s="79" t="str">
        <f>IF($C$18="No",'Auto Responses'!$A$5,IF($C30="Yes",VLOOKUP($A30,Questions!$A$2:$W$333,17,0)&amp;"",IF($C30="No",VLOOKUP($A30,Questions!$A$2:$W$333,16,0)&amp;"",VLOOKUP($A30,Questions!$A$2:$W$333,15,0)&amp;"")))</f>
        <v>Based on the response to REQU-03 on the "START HERE" tab, this question does not apply to this product or service.</v>
      </c>
      <c r="F30" s="88" t="e">
        <f>VLOOKUP($A30,#REF!,5,0)&amp;""</f>
        <v>#REF!</v>
      </c>
      <c r="I30" s="36"/>
      <c r="J30" s="36"/>
    </row>
    <row r="31" spans="1:10" s="1" customFormat="1" ht="39.75" customHeight="1" thickBot="1" x14ac:dyDescent="0.2">
      <c r="A31" s="25" t="s">
        <v>370</v>
      </c>
      <c r="B31" s="24" t="str">
        <f>VLOOKUP($A31,Questions!$A$2:$W$333,2,0)</f>
        <v>Will the consultant need remote access to the institution's network or systems?</v>
      </c>
      <c r="C31" s="28"/>
      <c r="D31" s="44"/>
      <c r="E31" s="79" t="str">
        <f>IF($C$18="No",'Auto Responses'!$A$5,IF($C31="Yes",VLOOKUP($A31,Questions!$A$2:$W$333,17,0)&amp;"",IF($C31="No",VLOOKUP($A31,Questions!$A$2:$W$333,16,0)&amp;"",VLOOKUP($A31,Questions!$A$2:$W$333,15,0)&amp;"")))</f>
        <v>Based on the response to REQU-03 on the "START HERE" tab, this question does not apply to this product or service.</v>
      </c>
      <c r="F31" s="88" t="e">
        <f>VLOOKUP($A31,#REF!,5,0)&amp;""</f>
        <v>#REF!</v>
      </c>
      <c r="G31" s="113" t="s">
        <v>39</v>
      </c>
      <c r="I31" s="36"/>
      <c r="J31" s="36"/>
    </row>
    <row r="32" spans="1:10" s="1" customFormat="1" ht="37.25" customHeight="1" thickBot="1" x14ac:dyDescent="0.2">
      <c r="A32" s="52" t="str">
        <f>VLOOKUP(LEFT($A33,4),'Auto Responses'!$N$4:$O$38,2,0)&amp;""</f>
        <v xml:space="preserve">HIPAA Compliance </v>
      </c>
      <c r="B32" s="30"/>
      <c r="C32" s="19" t="s">
        <v>23</v>
      </c>
      <c r="D32" s="33" t="s">
        <v>24</v>
      </c>
      <c r="E32" s="33" t="s">
        <v>25</v>
      </c>
      <c r="F32" s="83" t="s">
        <v>26</v>
      </c>
      <c r="I32" s="36"/>
      <c r="J32" s="36"/>
    </row>
    <row r="33" spans="1:10" s="1" customFormat="1" ht="49.5" customHeight="1" x14ac:dyDescent="0.15">
      <c r="A33" s="25" t="s">
        <v>371</v>
      </c>
      <c r="B33" s="24" t="str">
        <f>VLOOKUP($A33,Questions!$A$2:$W$333,2,0)</f>
        <v>Do your workforce members receive regular training related to the Health Insurance Portability and Accountability Act (HIPAA) Privacy and Security Rules and the HITECH Act?*</v>
      </c>
      <c r="C33" s="28"/>
      <c r="D33" s="44"/>
      <c r="E33" s="79" t="str">
        <f>IF($C$19="No",'Auto Responses'!$A$7,IF($C33="Yes",VLOOKUP($A33,Questions!$A$2:$W$333,17,0)&amp;"",IF($C33="No",VLOOKUP($A33,Questions!$A$2:$W$333,16,0)&amp;"",VLOOKUP($A33,Questions!$A$2:$W$333,15,0)&amp;"")))</f>
        <v>Based on the response to REQU-05 on the "START HERE" tab, this question does not apply to this product or service.</v>
      </c>
      <c r="F33" s="88" t="e">
        <f>VLOOKUP($A33,#REF!,5,0)&amp;""</f>
        <v>#REF!</v>
      </c>
      <c r="I33" s="36"/>
      <c r="J33" s="36"/>
    </row>
    <row r="34" spans="1:10" s="1" customFormat="1" ht="49.5" customHeight="1" x14ac:dyDescent="0.15">
      <c r="A34" s="25" t="s">
        <v>372</v>
      </c>
      <c r="B34" s="24" t="str">
        <f>VLOOKUP($A34,Questions!$A$2:$W$333,2,0)</f>
        <v>Have you identified areas of risk?*</v>
      </c>
      <c r="C34" s="28"/>
      <c r="D34" s="44"/>
      <c r="E34" s="79" t="str">
        <f>IF($C$19="No",'Auto Responses'!$A$7,IF($C34="Yes",VLOOKUP($A34,Questions!$A$2:$W$333,17,0)&amp;"",IF($C34="No",VLOOKUP($A34,Questions!$A$2:$W$333,16,0)&amp;"",VLOOKUP($A34,Questions!$A$2:$W$333,15,0)&amp;"")))</f>
        <v>Based on the response to REQU-05 on the "START HERE" tab, this question does not apply to this product or service.</v>
      </c>
      <c r="F34" s="88" t="e">
        <f>VLOOKUP($A34,#REF!,5,0)&amp;""</f>
        <v>#REF!</v>
      </c>
      <c r="I34" s="36"/>
      <c r="J34" s="36"/>
    </row>
    <row r="35" spans="1:10" s="1" customFormat="1" ht="49.5" customHeight="1" x14ac:dyDescent="0.15">
      <c r="A35" s="25" t="s">
        <v>373</v>
      </c>
      <c r="B35" s="24" t="str">
        <f>VLOOKUP($A35,Questions!$A$2:$W$333,2,0)</f>
        <v>Have the relevant policies/plans been tested?*</v>
      </c>
      <c r="C35" s="28"/>
      <c r="D35" s="44"/>
      <c r="E35" s="79" t="str">
        <f>IF($C$19="No",'Auto Responses'!$A$7,IF($C35="Yes",VLOOKUP($A35,Questions!$A$2:$W$333,17,0)&amp;"",IF($C35="No",VLOOKUP($A35,Questions!$A$2:$W$333,16,0)&amp;"",VLOOKUP($A35,Questions!$A$2:$W$333,15,0)&amp;"")))</f>
        <v>Based on the response to REQU-05 on the "START HERE" tab, this question does not apply to this product or service.</v>
      </c>
      <c r="F35" s="88" t="e">
        <f>VLOOKUP($A35,#REF!,5,0)&amp;""</f>
        <v>#REF!</v>
      </c>
      <c r="I35" s="36"/>
      <c r="J35" s="36"/>
    </row>
    <row r="36" spans="1:10" s="1" customFormat="1" ht="49.5" customHeight="1" x14ac:dyDescent="0.15">
      <c r="A36" s="25" t="s">
        <v>374</v>
      </c>
      <c r="B36" s="24" t="str">
        <f>VLOOKUP($A36,Questions!$A$2:$W$333,2,0)</f>
        <v>Have you entered into a Business Associate Agreements with all subcontractors who may have access to protected health information (PHI)?*</v>
      </c>
      <c r="C36" s="28"/>
      <c r="D36" s="44"/>
      <c r="E36" s="79" t="str">
        <f>IF($C$19="No",'Auto Responses'!$A$7,IF($C36="Yes",VLOOKUP($A36,Questions!$A$2:$W$333,17,0)&amp;"",IF($C36="No",VLOOKUP($A36,Questions!$A$2:$W$333,16,0)&amp;"",VLOOKUP($A36,Questions!$A$2:$W$333,15,0)&amp;"")))</f>
        <v>Based on the response to REQU-05 on the "START HERE" tab, this question does not apply to this product or service.</v>
      </c>
      <c r="F36" s="88" t="e">
        <f>VLOOKUP($A36,#REF!,5,0)&amp;""</f>
        <v>#REF!</v>
      </c>
      <c r="I36" s="36"/>
      <c r="J36" s="36"/>
    </row>
    <row r="37" spans="1:10" s="1" customFormat="1" ht="49.5" customHeight="1" x14ac:dyDescent="0.15">
      <c r="A37" s="25" t="s">
        <v>375</v>
      </c>
      <c r="B37" s="24" t="str">
        <f>VLOOKUP($A37,Questions!$A$2:$W$333,2,0)</f>
        <v>Do you monitor or receive information regarding changes in HIPAA regulations?</v>
      </c>
      <c r="C37" s="28"/>
      <c r="D37" s="44"/>
      <c r="E37" s="79" t="str">
        <f>IF($C$19="No",'Auto Responses'!$A$7,IF($C37="Yes",VLOOKUP($A37,Questions!$A$2:$W$333,17,0)&amp;"",IF($C37="No",VLOOKUP($A37,Questions!$A$2:$W$333,16,0)&amp;"",VLOOKUP($A37,Questions!$A$2:$W$333,15,0)&amp;"")))</f>
        <v>Based on the response to REQU-05 on the "START HERE" tab, this question does not apply to this product or service.</v>
      </c>
      <c r="F37" s="88" t="e">
        <f>VLOOKUP($A37,#REF!,5,0)&amp;""</f>
        <v>#REF!</v>
      </c>
      <c r="I37" s="36"/>
      <c r="J37" s="36"/>
    </row>
    <row r="38" spans="1:10" s="1" customFormat="1" ht="49.5" customHeight="1" x14ac:dyDescent="0.15">
      <c r="A38" s="25" t="s">
        <v>376</v>
      </c>
      <c r="B38" s="24" t="str">
        <f>VLOOKUP($A38,Questions!$A$2:$W$333,2,0)</f>
        <v>Has your organization designated HIPAA Privacy and Security officers as required by the rules?</v>
      </c>
      <c r="C38" s="28"/>
      <c r="D38" s="44"/>
      <c r="E38" s="79" t="str">
        <f>IF($C$19="No",'Auto Responses'!$A$7,IF($C38="Yes",VLOOKUP($A38,Questions!$A$2:$W$333,17,0)&amp;"",IF($C38="No",VLOOKUP($A38,Questions!$A$2:$W$333,16,0)&amp;"",VLOOKUP($A38,Questions!$A$2:$W$333,15,0)&amp;"")))</f>
        <v>Based on the response to REQU-05 on the "START HERE" tab, this question does not apply to this product or service.</v>
      </c>
      <c r="F38" s="88" t="e">
        <f>VLOOKUP($A38,#REF!,5,0)&amp;""</f>
        <v>#REF!</v>
      </c>
      <c r="I38" s="36"/>
      <c r="J38" s="36"/>
    </row>
    <row r="39" spans="1:10" s="1" customFormat="1" ht="49.5" customHeight="1" x14ac:dyDescent="0.15">
      <c r="A39" s="25" t="s">
        <v>377</v>
      </c>
      <c r="B39" s="24" t="str">
        <f>VLOOKUP($A39,Questions!$A$2:$W$333,2,0)</f>
        <v>Do you comply with the requirements of the Health Information Technology for Economic and Clinical Health Act (HITECH)?</v>
      </c>
      <c r="C39" s="28"/>
      <c r="D39" s="44"/>
      <c r="E39" s="79" t="str">
        <f>IF($C$19="No",'Auto Responses'!$A$7,IF($C39="Yes",VLOOKUP($A39,Questions!$A$2:$W$333,17,0)&amp;"",IF($C39="No",VLOOKUP($A39,Questions!$A$2:$W$333,16,0)&amp;"",VLOOKUP($A39,Questions!$A$2:$W$333,15,0)&amp;"")))</f>
        <v>Based on the response to REQU-05 on the "START HERE" tab, this question does not apply to this product or service.</v>
      </c>
      <c r="F39" s="88" t="e">
        <f>VLOOKUP($A39,#REF!,5,0)&amp;""</f>
        <v>#REF!</v>
      </c>
      <c r="I39" s="36"/>
      <c r="J39" s="36"/>
    </row>
    <row r="40" spans="1:10" s="1" customFormat="1" ht="49.5" customHeight="1" x14ac:dyDescent="0.15">
      <c r="A40" s="25" t="s">
        <v>378</v>
      </c>
      <c r="B40" s="24" t="str">
        <f>VLOOKUP($A40,Questions!$A$2:$W$333,2,0)</f>
        <v>Have you conducted a risk analysis as required under the HIPAA Security Rule?</v>
      </c>
      <c r="C40" s="28"/>
      <c r="D40" s="44"/>
      <c r="E40" s="79" t="str">
        <f>IF($C$19="No",'Auto Responses'!$A$7,IF($C40="Yes",VLOOKUP($A40,Questions!$A$2:$W$333,17,0)&amp;"",IF($C40="No",VLOOKUP($A40,Questions!$A$2:$W$333,16,0)&amp;"",VLOOKUP($A40,Questions!$A$2:$W$333,15,0)&amp;"")))</f>
        <v>Based on the response to REQU-05 on the "START HERE" tab, this question does not apply to this product or service.</v>
      </c>
      <c r="F40" s="88" t="e">
        <f>VLOOKUP($A40,#REF!,5,0)&amp;""</f>
        <v>#REF!</v>
      </c>
      <c r="I40" s="36"/>
      <c r="J40" s="36"/>
    </row>
    <row r="41" spans="1:10" s="1" customFormat="1" ht="49.5" customHeight="1" x14ac:dyDescent="0.15">
      <c r="A41" s="25" t="s">
        <v>379</v>
      </c>
      <c r="B41" s="24" t="str">
        <f>VLOOKUP($A41,Questions!$A$2:$W$333,2,0)</f>
        <v>Have you taken actions to mitigate the identified risks?</v>
      </c>
      <c r="C41" s="28"/>
      <c r="D41" s="44"/>
      <c r="E41" s="79" t="str">
        <f>IF($C$19="No",'Auto Responses'!$A$7,IF($C41="Yes",VLOOKUP($A41,Questions!$A$2:$W$333,17,0)&amp;"",IF($C41="No",VLOOKUP($A41,Questions!$A$2:$W$333,16,0)&amp;"",VLOOKUP($A41,Questions!$A$2:$W$333,15,0)&amp;"")))</f>
        <v>Based on the response to REQU-05 on the "START HERE" tab, this question does not apply to this product or service.</v>
      </c>
      <c r="F41" s="88" t="e">
        <f>VLOOKUP($A41,#REF!,5,0)&amp;""</f>
        <v>#REF!</v>
      </c>
      <c r="I41" s="36"/>
      <c r="J41" s="36"/>
    </row>
    <row r="42" spans="1:10" s="1" customFormat="1" ht="49.5" customHeight="1" x14ac:dyDescent="0.15">
      <c r="A42" s="25" t="s">
        <v>380</v>
      </c>
      <c r="B42" s="24" t="str">
        <f>VLOOKUP($A42,Questions!$A$2:$W$333,2,0)</f>
        <v>Does your application require user and system administrator password changes at a frequency no greater than 90 days?</v>
      </c>
      <c r="C42" s="28"/>
      <c r="D42" s="44"/>
      <c r="E42" s="79" t="str">
        <f>IF($C$19="No",'Auto Responses'!$A$7,IF($C42="Yes",VLOOKUP($A42,Questions!$A$2:$W$333,17,0)&amp;"",IF($C42="No",VLOOKUP($A42,Questions!$A$2:$W$333,16,0)&amp;"",VLOOKUP($A42,Questions!$A$2:$W$333,15,0)&amp;"")))</f>
        <v>Based on the response to REQU-05 on the "START HERE" tab, this question does not apply to this product or service.</v>
      </c>
      <c r="F42" s="88" t="e">
        <f>VLOOKUP($A42,#REF!,5,0)&amp;""</f>
        <v>#REF!</v>
      </c>
      <c r="I42" s="36"/>
      <c r="J42" s="36"/>
    </row>
    <row r="43" spans="1:10" s="1" customFormat="1" ht="49.5" customHeight="1" x14ac:dyDescent="0.15">
      <c r="A43" s="25" t="s">
        <v>381</v>
      </c>
      <c r="B43" s="24" t="str">
        <f>VLOOKUP($A43,Questions!$A$2:$W$333,2,0)</f>
        <v>Does your application require users to set their own password after an administrator reset or on first use of the account?</v>
      </c>
      <c r="C43" s="28"/>
      <c r="D43" s="26"/>
      <c r="E43" s="79" t="str">
        <f>IF($C$19="No",'Auto Responses'!$A$7,IF($C43="Yes",VLOOKUP($A43,Questions!$A$2:$W$333,17,0)&amp;"",IF($C43="No",VLOOKUP($A43,Questions!$A$2:$W$333,16,0)&amp;"",VLOOKUP($A43,Questions!$A$2:$W$333,15,0)&amp;"")))</f>
        <v>Based on the response to REQU-05 on the "START HERE" tab, this question does not apply to this product or service.</v>
      </c>
      <c r="F43" s="88" t="e">
        <f>VLOOKUP($A43,#REF!,5,0)&amp;""</f>
        <v>#REF!</v>
      </c>
      <c r="I43" s="36"/>
      <c r="J43" s="36"/>
    </row>
    <row r="44" spans="1:10" s="1" customFormat="1" ht="49.5" customHeight="1" x14ac:dyDescent="0.15">
      <c r="A44" s="25" t="s">
        <v>382</v>
      </c>
      <c r="B44" s="24" t="str">
        <f>VLOOKUP($A44,Questions!$A$2:$W$333,2,0)</f>
        <v>Does your application lock out an account after a number of failed login attempts?</v>
      </c>
      <c r="C44" s="28"/>
      <c r="D44" s="26"/>
      <c r="E44" s="79" t="str">
        <f>IF($C$19="No",'Auto Responses'!$A$7,IF($C44="Yes",VLOOKUP($A44,Questions!$A$2:$W$333,17,0)&amp;"",IF($C44="No",VLOOKUP($A44,Questions!$A$2:$W$333,16,0)&amp;"",VLOOKUP($A44,Questions!$A$2:$W$333,15,0)&amp;"")))</f>
        <v>Based on the response to REQU-05 on the "START HERE" tab, this question does not apply to this product or service.</v>
      </c>
      <c r="F44" s="88" t="e">
        <f>VLOOKUP($A44,#REF!,5,0)&amp;""</f>
        <v>#REF!</v>
      </c>
      <c r="I44" s="36"/>
      <c r="J44" s="36"/>
    </row>
    <row r="45" spans="1:10" s="1" customFormat="1" ht="49.5" customHeight="1" x14ac:dyDescent="0.15">
      <c r="A45" s="25" t="s">
        <v>383</v>
      </c>
      <c r="B45" s="24" t="str">
        <f>VLOOKUP($A45,Questions!$A$2:$W$333,2,0)</f>
        <v>Does your application automatically lock or log-out an account after a period of inactivity?</v>
      </c>
      <c r="C45" s="28"/>
      <c r="D45" s="26"/>
      <c r="E45" s="79" t="str">
        <f>IF($C$19="No",'Auto Responses'!$A$7,IF($C45="Yes",VLOOKUP($A45,Questions!$A$2:$W$333,17,0)&amp;"",IF($C45="No",VLOOKUP($A45,Questions!$A$2:$W$333,16,0)&amp;"",VLOOKUP($A45,Questions!$A$2:$W$333,15,0)&amp;"")))</f>
        <v>Based on the response to REQU-05 on the "START HERE" tab, this question does not apply to this product or service.</v>
      </c>
      <c r="F45" s="88" t="e">
        <f>VLOOKUP($A45,#REF!,5,0)&amp;""</f>
        <v>#REF!</v>
      </c>
      <c r="I45" s="36"/>
      <c r="J45" s="36"/>
    </row>
    <row r="46" spans="1:10" s="1" customFormat="1" ht="49.5" customHeight="1" x14ac:dyDescent="0.15">
      <c r="A46" s="25" t="s">
        <v>384</v>
      </c>
      <c r="B46" s="24" t="str">
        <f>VLOOKUP($A46,Questions!$A$2:$W$333,2,0)</f>
        <v>Are passwords visible in plain text, whether when stored or entered, including service level accounts (i.e., database accounts, etc.)?</v>
      </c>
      <c r="C46" s="28"/>
      <c r="D46" s="26"/>
      <c r="E46" s="79" t="str">
        <f>IF($C$19="No",'Auto Responses'!$A$7,IF($C46="Yes",VLOOKUP($A46,Questions!$A$2:$W$333,17,0)&amp;"",IF($C46="No",VLOOKUP($A46,Questions!$A$2:$W$333,16,0)&amp;"",VLOOKUP($A46,Questions!$A$2:$W$333,15,0)&amp;"")))</f>
        <v>Based on the response to REQU-05 on the "START HERE" tab, this question does not apply to this product or service.</v>
      </c>
      <c r="F46" s="88" t="e">
        <f>VLOOKUP($A46,#REF!,5,0)&amp;""</f>
        <v>#REF!</v>
      </c>
      <c r="I46" s="36"/>
      <c r="J46" s="36"/>
    </row>
    <row r="47" spans="1:10" s="1" customFormat="1" ht="49.5" customHeight="1" x14ac:dyDescent="0.15">
      <c r="A47" s="25" t="s">
        <v>385</v>
      </c>
      <c r="B47" s="24" t="str">
        <f>VLOOKUP($A47,Questions!$A$2:$W$333,2,0)</f>
        <v>If the application is institution-hosted, can all service level and administrative account passwords be changed by the institution?</v>
      </c>
      <c r="C47" s="28"/>
      <c r="D47" s="26"/>
      <c r="E47" s="79" t="str">
        <f>IF($C$19="No",'Auto Responses'!$A$7,IF($C47="Yes",VLOOKUP($A47,Questions!$A$2:$W$333,17,0)&amp;"",IF($C47="No",VLOOKUP($A47,Questions!$A$2:$W$333,16,0)&amp;"",VLOOKUP($A47,Questions!$A$2:$W$333,15,0)&amp;"")))</f>
        <v>Based on the response to REQU-05 on the "START HERE" tab, this question does not apply to this product or service.</v>
      </c>
      <c r="F47" s="88" t="e">
        <f>VLOOKUP($A47,#REF!,5,0)&amp;""</f>
        <v>#REF!</v>
      </c>
      <c r="I47" s="36"/>
      <c r="J47" s="36"/>
    </row>
    <row r="48" spans="1:10" s="1" customFormat="1" ht="49.5" customHeight="1" x14ac:dyDescent="0.15">
      <c r="A48" s="25" t="s">
        <v>386</v>
      </c>
      <c r="B48" s="24" t="str">
        <f>VLOOKUP($A48,Questions!$A$2:$W$333,2,0)</f>
        <v>Does your application provide the ability to define user access levels?</v>
      </c>
      <c r="C48" s="28"/>
      <c r="D48" s="26"/>
      <c r="E48" s="79" t="str">
        <f>IF($C$19="No",'Auto Responses'!$A$7,IF($C48="Yes",VLOOKUP($A48,Questions!$A$2:$W$333,17,0)&amp;"",IF($C48="No",VLOOKUP($A48,Questions!$A$2:$W$333,16,0)&amp;"",VLOOKUP($A48,Questions!$A$2:$W$333,15,0)&amp;"")))</f>
        <v>Based on the response to REQU-05 on the "START HERE" tab, this question does not apply to this product or service.</v>
      </c>
      <c r="F48" s="88" t="e">
        <f>VLOOKUP($A48,#REF!,5,0)&amp;""</f>
        <v>#REF!</v>
      </c>
      <c r="I48" s="36"/>
      <c r="J48" s="36"/>
    </row>
    <row r="49" spans="1:10" s="1" customFormat="1" ht="49.5" customHeight="1" x14ac:dyDescent="0.15">
      <c r="A49" s="25" t="s">
        <v>387</v>
      </c>
      <c r="B49" s="24" t="str">
        <f>VLOOKUP($A49,Questions!$A$2:$W$333,2,0)</f>
        <v>Does your application support varying levels of access to administrative tasks defined individually per user?</v>
      </c>
      <c r="C49" s="28"/>
      <c r="D49" s="26"/>
      <c r="E49" s="79" t="str">
        <f>IF($C$19="No",'Auto Responses'!$A$7,IF($C49="Yes",VLOOKUP($A49,Questions!$A$2:$W$333,17,0)&amp;"",IF($C49="No",VLOOKUP($A49,Questions!$A$2:$W$333,16,0)&amp;"",VLOOKUP($A49,Questions!$A$2:$W$333,15,0)&amp;"")))</f>
        <v>Based on the response to REQU-05 on the "START HERE" tab, this question does not apply to this product or service.</v>
      </c>
      <c r="F49" s="88" t="e">
        <f>VLOOKUP($A49,#REF!,5,0)&amp;""</f>
        <v>#REF!</v>
      </c>
      <c r="I49" s="36"/>
      <c r="J49" s="36"/>
    </row>
    <row r="50" spans="1:10" s="1" customFormat="1" ht="49.5" customHeight="1" x14ac:dyDescent="0.15">
      <c r="A50" s="25" t="s">
        <v>388</v>
      </c>
      <c r="B50" s="24" t="str">
        <f>VLOOKUP($A50,Questions!$A$2:$W$333,2,0)</f>
        <v>Does your application support varying levels of access to records based on user ID?</v>
      </c>
      <c r="C50" s="28"/>
      <c r="D50" s="26"/>
      <c r="E50" s="79" t="str">
        <f>IF($C$19="No",'Auto Responses'!$A$7,IF($C50="Yes",VLOOKUP($A50,Questions!$A$2:$W$333,17,0)&amp;"",IF($C50="No",VLOOKUP($A50,Questions!$A$2:$W$333,16,0)&amp;"",VLOOKUP($A50,Questions!$A$2:$W$333,15,0)&amp;"")))</f>
        <v>Based on the response to REQU-05 on the "START HERE" tab, this question does not apply to this product or service.</v>
      </c>
      <c r="F50" s="88" t="e">
        <f>VLOOKUP($A50,#REF!,5,0)&amp;""</f>
        <v>#REF!</v>
      </c>
      <c r="I50" s="36"/>
      <c r="J50" s="36"/>
    </row>
    <row r="51" spans="1:10" s="1" customFormat="1" ht="49.5" customHeight="1" x14ac:dyDescent="0.15">
      <c r="A51" s="25" t="s">
        <v>389</v>
      </c>
      <c r="B51" s="24" t="str">
        <f>VLOOKUP($A51,Questions!$A$2:$W$333,2,0)</f>
        <v>Is there a limit to the number of groups to which a user can be assigned?</v>
      </c>
      <c r="C51" s="28"/>
      <c r="D51" s="26"/>
      <c r="E51" s="79" t="str">
        <f>IF($C$19="No",'Auto Responses'!$A$7,IF($C51="Yes",VLOOKUP($A51,Questions!$A$2:$W$333,17,0)&amp;"",IF($C51="No",VLOOKUP($A51,Questions!$A$2:$W$333,16,0)&amp;"",VLOOKUP($A51,Questions!$A$2:$W$333,15,0)&amp;"")))</f>
        <v>Based on the response to REQU-05 on the "START HERE" tab, this question does not apply to this product or service.</v>
      </c>
      <c r="F51" s="88" t="e">
        <f>VLOOKUP($A51,#REF!,5,0)&amp;""</f>
        <v>#REF!</v>
      </c>
      <c r="I51" s="36"/>
      <c r="J51" s="36"/>
    </row>
    <row r="52" spans="1:10" s="1" customFormat="1" ht="49.5" customHeight="1" x14ac:dyDescent="0.15">
      <c r="A52" s="25" t="s">
        <v>390</v>
      </c>
      <c r="B52" s="24" t="str">
        <f>VLOOKUP($A52,Questions!$A$2:$W$333,2,0)</f>
        <v>Do accounts used for solution provider-supplied remote support abide by the same authentication policies and access logging as the rest of the system?</v>
      </c>
      <c r="C52" s="28"/>
      <c r="D52" s="26"/>
      <c r="E52" s="79" t="str">
        <f>IF($C$19="No",'Auto Responses'!$A$7,IF($C52="Yes",VLOOKUP($A52,Questions!$A$2:$W$333,17,0)&amp;"",IF($C52="No",VLOOKUP($A52,Questions!$A$2:$W$333,16,0)&amp;"",VLOOKUP($A52,Questions!$A$2:$W$333,15,0)&amp;"")))</f>
        <v>Based on the response to REQU-05 on the "START HERE" tab, this question does not apply to this product or service.</v>
      </c>
      <c r="F52" s="88" t="e">
        <f>VLOOKUP($A52,#REF!,5,0)&amp;""</f>
        <v>#REF!</v>
      </c>
      <c r="I52" s="36"/>
      <c r="J52" s="36"/>
    </row>
    <row r="53" spans="1:10" s="1" customFormat="1" ht="49.5" customHeight="1" x14ac:dyDescent="0.15">
      <c r="A53" s="25" t="s">
        <v>391</v>
      </c>
      <c r="B53" s="24" t="str">
        <f>VLOOKUP($A53,Questions!$A$2:$W$333,2,0)</f>
        <v>Does the application log record access including specific user, date/time of access, and originating IP or device?</v>
      </c>
      <c r="C53" s="28"/>
      <c r="D53" s="26"/>
      <c r="E53" s="79" t="str">
        <f>IF($C$19="No",'Auto Responses'!$A$7,IF($C53="Yes",VLOOKUP($A53,Questions!$A$2:$W$333,17,0)&amp;"",IF($C53="No",VLOOKUP($A53,Questions!$A$2:$W$333,16,0)&amp;"",VLOOKUP($A53,Questions!$A$2:$W$333,15,0)&amp;"")))</f>
        <v>Based on the response to REQU-05 on the "START HERE" tab, this question does not apply to this product or service.</v>
      </c>
      <c r="F53" s="88" t="e">
        <f>VLOOKUP($A53,#REF!,5,0)&amp;""</f>
        <v>#REF!</v>
      </c>
      <c r="I53" s="36"/>
      <c r="J53" s="36"/>
    </row>
    <row r="54" spans="1:10" s="1" customFormat="1" ht="49.5" customHeight="1" x14ac:dyDescent="0.15">
      <c r="A54" s="25" t="s">
        <v>392</v>
      </c>
      <c r="B54" s="24" t="str">
        <f>VLOOKUP($A54,Questions!$A$2:$W$333,2,0)</f>
        <v>Does the application log administrative activity, such as user account access changes and password changes, including specific user, date/time of changes, and originating IP or device?</v>
      </c>
      <c r="C54" s="28"/>
      <c r="D54" s="26"/>
      <c r="E54" s="79" t="str">
        <f>IF($C$19="No",'Auto Responses'!$A$7,IF($C54="Yes",VLOOKUP($A54,Questions!$A$2:$W$333,17,0)&amp;"",IF($C54="No",VLOOKUP($A54,Questions!$A$2:$W$333,16,0)&amp;"",VLOOKUP($A54,Questions!$A$2:$W$333,15,0)&amp;"")))</f>
        <v>Based on the response to REQU-05 on the "START HERE" tab, this question does not apply to this product or service.</v>
      </c>
      <c r="F54" s="88" t="e">
        <f>VLOOKUP($A54,#REF!,5,0)&amp;""</f>
        <v>#REF!</v>
      </c>
      <c r="I54" s="36"/>
      <c r="J54" s="36"/>
    </row>
    <row r="55" spans="1:10" s="1" customFormat="1" ht="49.5" customHeight="1" x14ac:dyDescent="0.15">
      <c r="A55" s="25" t="s">
        <v>393</v>
      </c>
      <c r="B55" s="24" t="str">
        <f>VLOOKUP($A55,Questions!$A$2:$W$333,2,0)</f>
        <v>How long does the application keep access/change logs?</v>
      </c>
      <c r="C55" s="60"/>
      <c r="D55" s="26"/>
      <c r="E55" s="79" t="str">
        <f>IF($C$19="No",'Auto Responses'!$A$7,IF($C55="Yes",VLOOKUP($A55,Questions!$A$2:$W$333,17,0)&amp;"",IF($C55="No",VLOOKUP($A55,Questions!$A$2:$W$333,16,0)&amp;"",VLOOKUP($A55,Questions!$A$2:$W$333,15,0)&amp;"")))</f>
        <v>Based on the response to REQU-05 on the "START HERE" tab, this question does not apply to this product or service.</v>
      </c>
      <c r="F55" s="88" t="e">
        <f>VLOOKUP($A55,#REF!,5,0)&amp;""</f>
        <v>#REF!</v>
      </c>
      <c r="I55" s="36"/>
      <c r="J55" s="36"/>
    </row>
    <row r="56" spans="1:10" s="1" customFormat="1" ht="49.5" customHeight="1" x14ac:dyDescent="0.15">
      <c r="A56" s="25" t="s">
        <v>394</v>
      </c>
      <c r="B56" s="24" t="str">
        <f>VLOOKUP($A56,Questions!$A$2:$W$333,2,0)</f>
        <v>Can the application logs be archived?</v>
      </c>
      <c r="C56" s="28"/>
      <c r="D56" s="26"/>
      <c r="E56" s="79" t="str">
        <f>IF($C$19="No",'Auto Responses'!$A$7,IF($C56="Yes",VLOOKUP($A56,Questions!$A$2:$W$333,17,0)&amp;"",IF($C56="No",VLOOKUP($A56,Questions!$A$2:$W$333,16,0)&amp;"",VLOOKUP($A56,Questions!$A$2:$W$333,15,0)&amp;"")))</f>
        <v>Based on the response to REQU-05 on the "START HERE" tab, this question does not apply to this product or service.</v>
      </c>
      <c r="F56" s="88" t="e">
        <f>VLOOKUP($A56,#REF!,5,0)&amp;""</f>
        <v>#REF!</v>
      </c>
      <c r="I56" s="36"/>
      <c r="J56" s="36"/>
    </row>
    <row r="57" spans="1:10" s="1" customFormat="1" ht="49.5" customHeight="1" x14ac:dyDescent="0.15">
      <c r="A57" s="25" t="s">
        <v>395</v>
      </c>
      <c r="B57" s="24" t="str">
        <f>VLOOKUP($A57,Questions!$A$2:$W$333,2,0)</f>
        <v>Can the application logs be saved externally?</v>
      </c>
      <c r="C57" s="28"/>
      <c r="D57" s="26"/>
      <c r="E57" s="79" t="str">
        <f>IF($C$19="No",'Auto Responses'!$A$7,IF($C57="Yes",VLOOKUP($A57,Questions!$A$2:$W$333,17,0)&amp;"",IF($C57="No",VLOOKUP($A57,Questions!$A$2:$W$333,16,0)&amp;"",VLOOKUP($A57,Questions!$A$2:$W$333,15,0)&amp;"")))</f>
        <v>Based on the response to REQU-05 on the "START HERE" tab, this question does not apply to this product or service.</v>
      </c>
      <c r="F57" s="88" t="e">
        <f>VLOOKUP($A57,#REF!,5,0)&amp;""</f>
        <v>#REF!</v>
      </c>
      <c r="I57" s="36"/>
      <c r="J57" s="36"/>
    </row>
    <row r="58" spans="1:10" s="1" customFormat="1" ht="49.5" customHeight="1" x14ac:dyDescent="0.15">
      <c r="A58" s="25" t="s">
        <v>396</v>
      </c>
      <c r="B58" s="24" t="str">
        <f>VLOOKUP($A58,Questions!$A$2:$W$333,2,0)</f>
        <v>Do you have a disaster recovery plan and emergency mode operation plan?</v>
      </c>
      <c r="C58" s="28"/>
      <c r="D58" s="26"/>
      <c r="E58" s="79" t="str">
        <f>IF($C$19="No",'Auto Responses'!$A$7,IF($C58="Yes",VLOOKUP($A58,Questions!$A$2:$W$333,17,0)&amp;"",IF($C58="No",VLOOKUP($A58,Questions!$A$2:$W$333,16,0)&amp;"",VLOOKUP($A58,Questions!$A$2:$W$333,15,0)&amp;"")))</f>
        <v>Based on the response to REQU-05 on the "START HERE" tab, this question does not apply to this product or service.</v>
      </c>
      <c r="F58" s="88" t="e">
        <f>VLOOKUP($A58,#REF!,5,0)&amp;""</f>
        <v>#REF!</v>
      </c>
      <c r="I58" s="36"/>
      <c r="J58" s="36"/>
    </row>
    <row r="59" spans="1:10" s="1" customFormat="1" ht="49.5" customHeight="1" x14ac:dyDescent="0.15">
      <c r="A59" s="25" t="s">
        <v>397</v>
      </c>
      <c r="B59" s="24" t="str">
        <f>VLOOKUP($A59,Questions!$A$2:$W$333,2,0)</f>
        <v>Can you provide a HIPAA compliance attestation document?</v>
      </c>
      <c r="C59" s="28"/>
      <c r="D59" s="26"/>
      <c r="E59" s="79" t="str">
        <f>IF($C$19="No",'Auto Responses'!$A$7,IF($C59="Yes",VLOOKUP($A59,Questions!$A$2:$W$333,17,0)&amp;"",IF($C59="No",VLOOKUP($A59,Questions!$A$2:$W$333,16,0)&amp;"",VLOOKUP($A59,Questions!$A$2:$W$333,15,0)&amp;"")))</f>
        <v>Based on the response to REQU-05 on the "START HERE" tab, this question does not apply to this product or service.</v>
      </c>
      <c r="F59" s="88" t="e">
        <f>VLOOKUP($A59,#REF!,5,0)&amp;""</f>
        <v>#REF!</v>
      </c>
      <c r="I59" s="36"/>
      <c r="J59" s="36"/>
    </row>
    <row r="60" spans="1:10" s="1" customFormat="1" ht="49.5" customHeight="1" x14ac:dyDescent="0.15">
      <c r="A60" s="25" t="s">
        <v>398</v>
      </c>
      <c r="B60" s="24" t="str">
        <f>VLOOKUP($A60,Questions!$A$2:$W$333,2,0)</f>
        <v>Are you willing to enter into a Business Associate Agreement (BAA)?</v>
      </c>
      <c r="C60" s="28"/>
      <c r="D60" s="26"/>
      <c r="E60" s="79" t="str">
        <f>IF($C$19="No",'Auto Responses'!$A$7,IF($C60="Yes",VLOOKUP($A60,Questions!$A$2:$W$333,17,0)&amp;"",IF($C60="No",VLOOKUP($A60,Questions!$A$2:$W$333,16,0)&amp;"",VLOOKUP($A60,Questions!$A$2:$W$333,15,0)&amp;"")))</f>
        <v>Based on the response to REQU-05 on the "START HERE" tab, this question does not apply to this product or service.</v>
      </c>
      <c r="F60" s="88" t="e">
        <f>VLOOKUP($A60,#REF!,5,0)&amp;""</f>
        <v>#REF!</v>
      </c>
      <c r="I60" s="36"/>
      <c r="J60" s="36"/>
    </row>
    <row r="61" spans="1:10" s="1" customFormat="1" ht="49.5" customHeight="1" thickBot="1" x14ac:dyDescent="0.2">
      <c r="A61" s="25" t="s">
        <v>399</v>
      </c>
      <c r="B61" s="24" t="str">
        <f>VLOOKUP($A61,Questions!$A$2:$W$333,2,0)</f>
        <v>Do your data backup and retention policies and practices meet HIPAA requirements?</v>
      </c>
      <c r="C61" s="28"/>
      <c r="D61" s="26"/>
      <c r="E61" s="79" t="str">
        <f>IF($C$19="No",'Auto Responses'!$A$7,IF($C61="Yes",VLOOKUP($A61,Questions!$A$2:$W$333,17,0)&amp;"",IF($C61="No",VLOOKUP($A61,Questions!$A$2:$W$333,16,0)&amp;"",VLOOKUP($A61,Questions!$A$2:$W$333,15,0)&amp;"")))</f>
        <v>Based on the response to REQU-05 on the "START HERE" tab, this question does not apply to this product or service.</v>
      </c>
      <c r="F61" s="88" t="e">
        <f>VLOOKUP($A61,#REF!,5,0)&amp;""</f>
        <v>#REF!</v>
      </c>
      <c r="G61" s="113" t="s">
        <v>39</v>
      </c>
      <c r="I61" s="36"/>
      <c r="J61" s="36"/>
    </row>
    <row r="62" spans="1:10" s="1" customFormat="1" ht="37.25" customHeight="1" thickBot="1" x14ac:dyDescent="0.2">
      <c r="A62" s="52" t="str">
        <f>VLOOKUP(LEFT($A63,4),'Auto Responses'!$N$4:$O$38,2,0)&amp;""</f>
        <v xml:space="preserve"> Payment Card Industry Data Security Standard (PCI DSS)</v>
      </c>
      <c r="B62" s="30"/>
      <c r="C62" s="19" t="s">
        <v>23</v>
      </c>
      <c r="D62" s="33" t="s">
        <v>24</v>
      </c>
      <c r="E62" s="33" t="s">
        <v>25</v>
      </c>
      <c r="F62" s="83" t="s">
        <v>26</v>
      </c>
      <c r="I62" s="36"/>
      <c r="J62" s="36"/>
    </row>
    <row r="63" spans="1:10" s="1" customFormat="1" ht="38.25" customHeight="1" x14ac:dyDescent="0.15">
      <c r="A63" s="25" t="s">
        <v>400</v>
      </c>
      <c r="B63" s="24" t="str">
        <f>VLOOKUP($A63,Questions!$A$2:$W$333,2,0)</f>
        <v>Do you have a current, executed within the past year, Attestation of Compliance (AoC) or Report on Compliance (RoC)?*</v>
      </c>
      <c r="C63" s="28"/>
      <c r="D63" s="26"/>
      <c r="E63" s="79" t="str">
        <f>IF($C$20="No",'Auto Responses'!$A$8,IF($C63="Yes",VLOOKUP($A63,Questions!$A$2:$W$333,17,0)&amp;"",IF($C63="No",VLOOKUP($A63,Questions!$A$2:$W$333,16,0)&amp;"",VLOOKUP($A63,Questions!$A$2:$W$333,15,0)&amp;"")))</f>
        <v>Based on the response to REQU-06 on the "START HERE" tab, this question does not apply to this product or service.</v>
      </c>
      <c r="F63" s="88" t="e">
        <f>VLOOKUP($A63,#REF!,5,0)&amp;""</f>
        <v>#REF!</v>
      </c>
      <c r="I63" s="36"/>
      <c r="J63" s="36"/>
    </row>
    <row r="64" spans="1:10" s="1" customFormat="1" ht="38.25" customHeight="1" x14ac:dyDescent="0.15">
      <c r="A64" s="25" t="s">
        <v>401</v>
      </c>
      <c r="B64" s="24" t="str">
        <f>VLOOKUP($A64,Questions!$A$2:$W$333,2,0)</f>
        <v>Is the application listed as an approved Payment Application Data Security Standard (PA-DSS) application?*</v>
      </c>
      <c r="C64" s="28"/>
      <c r="D64" s="26"/>
      <c r="E64" s="79" t="str">
        <f>IF($C$20="No",'Auto Responses'!$A$8,IF($C64="Yes",VLOOKUP($A64,Questions!$A$2:$W$333,17,0)&amp;"",IF($C64="No",VLOOKUP($A64,Questions!$A$2:$W$333,16,0)&amp;"",VLOOKUP($A64,Questions!$A$2:$W$333,15,0)&amp;"")))</f>
        <v>Based on the response to REQU-06 on the "START HERE" tab, this question does not apply to this product or service.</v>
      </c>
      <c r="F64" s="88" t="e">
        <f>VLOOKUP($A64,#REF!,5,0)&amp;""</f>
        <v>#REF!</v>
      </c>
      <c r="I64" s="36"/>
      <c r="J64" s="36"/>
    </row>
    <row r="65" spans="1:10" s="1" customFormat="1" ht="38.25" customHeight="1" x14ac:dyDescent="0.15">
      <c r="A65" s="25" t="s">
        <v>402</v>
      </c>
      <c r="B65" s="24" t="str">
        <f>VLOOKUP($A65,Questions!$A$2:$W$333,2,0)</f>
        <v>Does the system or solutions use a third party to collect, store, process, or transmit cardholder (payment/credit/debt card) data?*</v>
      </c>
      <c r="C65" s="28"/>
      <c r="D65" s="26"/>
      <c r="E65" s="79" t="str">
        <f>IF($C$20="No",'Auto Responses'!$A$8,IF($C65="Yes",VLOOKUP($A65,Questions!$A$2:$W$333,17,0)&amp;"",IF($C65="No",VLOOKUP($A65,Questions!$A$2:$W$333,16,0)&amp;"",VLOOKUP($A65,Questions!$A$2:$W$333,15,0)&amp;"")))</f>
        <v>Based on the response to REQU-06 on the "START HERE" tab, this question does not apply to this product or service.</v>
      </c>
      <c r="F65" s="88" t="e">
        <f>VLOOKUP($A65,#REF!,5,0)&amp;""</f>
        <v>#REF!</v>
      </c>
      <c r="I65" s="36"/>
      <c r="J65" s="36"/>
    </row>
    <row r="66" spans="1:10" s="1" customFormat="1" ht="38.25" customHeight="1" x14ac:dyDescent="0.15">
      <c r="A66" s="25" t="s">
        <v>403</v>
      </c>
      <c r="B66" s="24" t="str">
        <f>VLOOKUP($A66,Questions!$A$2:$W$333,2,0)</f>
        <v>Do your systems or solutions store, process, or transmit cardholder (payment/credit/debt card) data?</v>
      </c>
      <c r="C66" s="28"/>
      <c r="D66" s="26"/>
      <c r="E66" s="79" t="str">
        <f>IF($C$20="No",'Auto Responses'!$A$8,IF($C66="Yes",VLOOKUP($A66,Questions!$A$2:$W$333,17,0)&amp;"",IF($C66="No",VLOOKUP($A66,Questions!$A$2:$W$333,16,0)&amp;"",VLOOKUP($A66,Questions!$A$2:$W$333,15,0)&amp;"")))</f>
        <v>Based on the response to REQU-06 on the "START HERE" tab, this question does not apply to this product or service.</v>
      </c>
      <c r="F66" s="88" t="e">
        <f>VLOOKUP($A66,#REF!,5,0)&amp;""</f>
        <v>#REF!</v>
      </c>
      <c r="I66" s="36"/>
      <c r="J66" s="36"/>
    </row>
    <row r="67" spans="1:10" s="1" customFormat="1" ht="38.25" customHeight="1" x14ac:dyDescent="0.15">
      <c r="A67" s="25" t="s">
        <v>404</v>
      </c>
      <c r="B67" s="24" t="str">
        <f>VLOOKUP($A67,Questions!$A$2:$W$333,2,0)</f>
        <v>Are you compliant with the Payment Card Industry Data Security Standard (PCI DSS)?</v>
      </c>
      <c r="C67" s="28"/>
      <c r="D67" s="26"/>
      <c r="E67" s="79" t="str">
        <f>IF($C$20="No",'Auto Responses'!$A$8,IF($C67="Yes",VLOOKUP($A67,Questions!$A$2:$W$333,17,0)&amp;"",IF($C67="No",VLOOKUP($A67,Questions!$A$2:$W$333,16,0)&amp;"",VLOOKUP($A67,Questions!$A$2:$W$333,15,0)&amp;"")))</f>
        <v>Based on the response to REQU-06 on the "START HERE" tab, this question does not apply to this product or service.</v>
      </c>
      <c r="F67" s="88" t="e">
        <f>VLOOKUP($A67,#REF!,5,0)&amp;""</f>
        <v>#REF!</v>
      </c>
      <c r="I67" s="36"/>
      <c r="J67" s="36"/>
    </row>
    <row r="68" spans="1:10" s="1" customFormat="1" ht="38.25" customHeight="1" x14ac:dyDescent="0.15">
      <c r="A68" s="25" t="s">
        <v>405</v>
      </c>
      <c r="B68" s="24" t="str">
        <f>VLOOKUP($A68,Questions!$A$2:$W$333,2,0)</f>
        <v>Are you classified as a service provider?</v>
      </c>
      <c r="C68" s="28"/>
      <c r="D68" s="26"/>
      <c r="E68" s="79" t="str">
        <f>IF($C$20="No",'Auto Responses'!$A$8,IF($C68="Yes",VLOOKUP($A68,Questions!$A$2:$W$333,17,0)&amp;"",IF($C68="No",VLOOKUP($A68,Questions!$A$2:$W$333,16,0)&amp;"",VLOOKUP($A68,Questions!$A$2:$W$333,15,0)&amp;"")))</f>
        <v>Based on the response to REQU-06 on the "START HERE" tab, this question does not apply to this product or service.</v>
      </c>
      <c r="F68" s="88" t="e">
        <f>VLOOKUP($A68,#REF!,5,0)&amp;""</f>
        <v>#REF!</v>
      </c>
      <c r="I68" s="36"/>
      <c r="J68" s="36"/>
    </row>
    <row r="69" spans="1:10" s="1" customFormat="1" ht="38.25" customHeight="1" x14ac:dyDescent="0.15">
      <c r="A69" s="25" t="s">
        <v>406</v>
      </c>
      <c r="B69" s="24" t="str">
        <f>VLOOKUP($A69,Questions!$A$2:$W$333,2,0)</f>
        <v>Are you on the list of Visa approved service providers?</v>
      </c>
      <c r="C69" s="28"/>
      <c r="D69" s="26"/>
      <c r="E69" s="79" t="str">
        <f>IF($C$20="No",'Auto Responses'!$A$8,IF($C69="Yes",VLOOKUP($A69,Questions!$A$2:$W$333,17,0)&amp;"",IF($C69="No",VLOOKUP($A69,Questions!$A$2:$W$333,16,0)&amp;"",VLOOKUP($A69,Questions!$A$2:$W$333,15,0)&amp;"")))</f>
        <v>Based on the response to REQU-06 on the "START HERE" tab, this question does not apply to this product or service.</v>
      </c>
      <c r="F69" s="88" t="e">
        <f>VLOOKUP($A69,#REF!,5,0)&amp;""</f>
        <v>#REF!</v>
      </c>
      <c r="I69" s="36"/>
      <c r="J69" s="36"/>
    </row>
    <row r="70" spans="1:10" s="1" customFormat="1" ht="48" customHeight="1" x14ac:dyDescent="0.15">
      <c r="A70" s="25" t="s">
        <v>407</v>
      </c>
      <c r="B70" s="24" t="str">
        <f>VLOOKUP($A70,Questions!$A$2:$W$333,2,0)</f>
        <v>Are you classified as a merchant? If so, what level (1, 2, 3, 4)?</v>
      </c>
      <c r="C70" s="28"/>
      <c r="D70" s="26"/>
      <c r="E70" s="79" t="str">
        <f>IF($C$20="No",'Auto Responses'!$A$8,IF($C70="Yes",VLOOKUP($A70,Questions!$A$2:$W$333,17,0)&amp;"",IF($C70="No",VLOOKUP($A70,Questions!$A$2:$W$333,16,0)&amp;"",VLOOKUP($A70,Questions!$A$2:$W$333,15,0)&amp;"")))</f>
        <v>Based on the response to REQU-06 on the "START HERE" tab, this question does not apply to this product or service.</v>
      </c>
      <c r="F70" s="88" t="e">
        <f>VLOOKUP($A70,#REF!,5,0)&amp;""</f>
        <v>#REF!</v>
      </c>
      <c r="I70" s="36"/>
      <c r="J70" s="36"/>
    </row>
    <row r="71" spans="1:10" s="1" customFormat="1" ht="38.25" customHeight="1" x14ac:dyDescent="0.15">
      <c r="A71" s="25" t="s">
        <v>408</v>
      </c>
      <c r="B71" s="24" t="str">
        <f>VLOOKUP($A71,Questions!$A$2:$W$333,2,0)</f>
        <v>Describe the architecture employed by the system to verify and authorize credit card transactions.</v>
      </c>
      <c r="C71" s="28"/>
      <c r="D71" s="26"/>
      <c r="E71" s="79" t="str">
        <f>IF($C$20="No",'Auto Responses'!$A$8,IF($C71="Yes",VLOOKUP($A71,Questions!$A$2:$W$333,17,0)&amp;"",IF($C71="No",VLOOKUP($A71,Questions!$A$2:$W$333,16,0)&amp;"",VLOOKUP($A71,Questions!$A$2:$W$333,15,0)&amp;"")))</f>
        <v>Based on the response to REQU-06 on the "START HERE" tab, this question does not apply to this product or service.</v>
      </c>
      <c r="F71" s="88" t="e">
        <f>VLOOKUP($A71,#REF!,5,0)&amp;""</f>
        <v>#REF!</v>
      </c>
      <c r="I71" s="36"/>
      <c r="J71" s="36"/>
    </row>
    <row r="72" spans="1:10" s="1" customFormat="1" ht="38.25" customHeight="1" x14ac:dyDescent="0.15">
      <c r="A72" s="25" t="s">
        <v>409</v>
      </c>
      <c r="B72" s="24" t="str">
        <f>VLOOKUP($A72,Questions!$A$2:$W$333,2,0)</f>
        <v>What payment processors/gateways does the system support?</v>
      </c>
      <c r="C72" s="28"/>
      <c r="D72" s="26"/>
      <c r="E72" s="79" t="str">
        <f>IF($C$20="No",'Auto Responses'!$A$8,IF($C72="Yes",VLOOKUP($A72,Questions!$A$2:$W$333,17,0)&amp;"",IF($C72="No",VLOOKUP($A72,Questions!$A$2:$W$333,16,0)&amp;"",VLOOKUP($A72,Questions!$A$2:$W$333,15,0)&amp;"")))</f>
        <v>Based on the response to REQU-06 on the "START HERE" tab, this question does not apply to this product or service.</v>
      </c>
      <c r="F72" s="88" t="e">
        <f>VLOOKUP($A72,#REF!,5,0)&amp;""</f>
        <v>#REF!</v>
      </c>
      <c r="I72" s="36"/>
      <c r="J72" s="36"/>
    </row>
    <row r="73" spans="1:10" s="1" customFormat="1" ht="38.25" customHeight="1" x14ac:dyDescent="0.15">
      <c r="A73" s="25" t="s">
        <v>410</v>
      </c>
      <c r="B73" s="24" t="str">
        <f>VLOOKUP($A73,Questions!$A$2:$W$333,2,0)</f>
        <v>Can the application be installed in a PCI DSS–compliant manner?</v>
      </c>
      <c r="C73" s="28"/>
      <c r="D73" s="26"/>
      <c r="E73" s="79" t="str">
        <f>IF($C$20="No",'Auto Responses'!$A$8,IF($C73="Yes",VLOOKUP($A73,Questions!$A$2:$W$333,17,0)&amp;"",IF($C73="No",VLOOKUP($A73,Questions!$A$2:$W$333,16,0)&amp;"",VLOOKUP($A73,Questions!$A$2:$W$333,15,0)&amp;"")))</f>
        <v>Based on the response to REQU-06 on the "START HERE" tab, this question does not apply to this product or service.</v>
      </c>
      <c r="F73" s="88" t="e">
        <f>VLOOKUP($A73,#REF!,5,0)&amp;""</f>
        <v>#REF!</v>
      </c>
      <c r="I73" s="36"/>
      <c r="J73" s="36"/>
    </row>
    <row r="74" spans="1:10" s="1" customFormat="1" ht="71.25" customHeight="1" thickBot="1" x14ac:dyDescent="0.2">
      <c r="A74" s="25" t="s">
        <v>411</v>
      </c>
      <c r="B74" s="24" t="str">
        <f>VLOOKUP($A74,Questions!$A$2:$W$333,2,0)</f>
        <v>Include documentation describing the system's abilities to comply with the PCI DSS and any features or capabilities of the system that must be added or changed in order to operate in compliance with the standards.</v>
      </c>
      <c r="C74" s="28"/>
      <c r="D74" s="26"/>
      <c r="E74" s="79" t="str">
        <f>IF($C$20="No",'Auto Responses'!$A$8,IF($C74="Yes",VLOOKUP($A74,Questions!$A$2:$W$333,17,0)&amp;"",IF($C74="No",VLOOKUP($A74,Questions!$A$2:$W$333,16,0)&amp;"",VLOOKUP($A74,Questions!$A$2:$W$333,15,0)&amp;"")))</f>
        <v>Based on the response to REQU-06 on the "START HERE" tab, this question does not apply to this product or service.</v>
      </c>
      <c r="F74" s="88" t="e">
        <f>VLOOKUP($A74,#REF!,5,0)&amp;""</f>
        <v>#REF!</v>
      </c>
      <c r="G74" s="113" t="s">
        <v>39</v>
      </c>
      <c r="I74" s="36"/>
      <c r="J74" s="36"/>
    </row>
    <row r="75" spans="1:10" s="1" customFormat="1" ht="37.25" customHeight="1" thickBot="1" x14ac:dyDescent="0.2">
      <c r="A75" s="52" t="str">
        <f>VLOOKUP(LEFT($A76,4),'Auto Responses'!$N$4:$O$38,2,0)&amp;""</f>
        <v xml:space="preserve"> On-Premises Data Solutions</v>
      </c>
      <c r="B75" s="30"/>
      <c r="C75" s="19" t="s">
        <v>23</v>
      </c>
      <c r="D75" s="33" t="s">
        <v>24</v>
      </c>
      <c r="E75" s="33" t="s">
        <v>25</v>
      </c>
      <c r="F75" s="83" t="s">
        <v>26</v>
      </c>
      <c r="I75" s="36"/>
      <c r="J75" s="36"/>
    </row>
    <row r="76" spans="1:10" s="1" customFormat="1" ht="36" customHeight="1" x14ac:dyDescent="0.15">
      <c r="A76" s="25" t="s">
        <v>412</v>
      </c>
      <c r="B76" s="24" t="str">
        <f>VLOOKUP($A76,Questions!$A$2:$W$333,2,0)</f>
        <v>Do you support role-based access control (RBAC) for system administrators?</v>
      </c>
      <c r="C76" s="28"/>
      <c r="D76" s="26"/>
      <c r="E76" s="79" t="str">
        <f>IF($C$21="No",'Auto Responses'!$A$9,IF($C76="Yes",VLOOKUP($A76,Questions!$A$2:$W$333,17,0)&amp;"",IF($C76="No",VLOOKUP($A76,Questions!$A$2:$W$333,16,0)&amp;"",VLOOKUP($A76,Questions!$A$2:$W$333,15,0)&amp;"")))</f>
        <v>Based on the response to REQU-07 on the "START HERE" tab, this question does not apply to this product or service.</v>
      </c>
      <c r="F76" s="88" t="e">
        <f>VLOOKUP($A76,#REF!,5,0)&amp;""</f>
        <v>#REF!</v>
      </c>
      <c r="I76" s="36"/>
      <c r="J76" s="36"/>
    </row>
    <row r="77" spans="1:10" s="1" customFormat="1" ht="28.5" customHeight="1" x14ac:dyDescent="0.15">
      <c r="A77" s="25" t="s">
        <v>413</v>
      </c>
      <c r="B77" s="24" t="str">
        <f>VLOOKUP($A77,Questions!$A$2:$W$333,2,0)</f>
        <v>Can your employees access customer systems remotely?</v>
      </c>
      <c r="C77" s="28"/>
      <c r="D77" s="26"/>
      <c r="E77" s="79" t="str">
        <f>IF($C$21="No",'Auto Responses'!$A$9,IF($C77="Yes",VLOOKUP($A77,Questions!$A$2:$W$333,17,0)&amp;"",IF($C77="No",VLOOKUP($A77,Questions!$A$2:$W$333,16,0)&amp;"",VLOOKUP($A77,Questions!$A$2:$W$333,15,0)&amp;"")))</f>
        <v>Based on the response to REQU-07 on the "START HERE" tab, this question does not apply to this product or service.</v>
      </c>
      <c r="F77" s="88" t="e">
        <f>VLOOKUP($A77,#REF!,5,0)&amp;""</f>
        <v>#REF!</v>
      </c>
      <c r="I77" s="36"/>
      <c r="J77" s="36"/>
    </row>
    <row r="78" spans="1:10" s="1" customFormat="1" ht="68.25" customHeight="1" x14ac:dyDescent="0.15">
      <c r="A78" s="25" t="s">
        <v>414</v>
      </c>
      <c r="B78" s="24" t="str">
        <f>VLOOKUP($A78,Questions!$A$2:$W$333,2,0)</f>
        <v>Can you provide overall system and/or application architecture diagrams including a full description of the data communications architecture for all components of the system?</v>
      </c>
      <c r="C78" s="28"/>
      <c r="D78" s="26"/>
      <c r="E78" s="79" t="str">
        <f>IF($C$21="No",'Auto Responses'!$A$9,IF($C78="Yes",VLOOKUP($A78,Questions!$A$2:$W$333,17,0)&amp;"",IF($C78="No",VLOOKUP($A78,Questions!$A$2:$W$333,16,0)&amp;"",VLOOKUP($A78,Questions!$A$2:$W$333,15,0)&amp;"")))</f>
        <v>Based on the response to REQU-07 on the "START HERE" tab, this question does not apply to this product or service.</v>
      </c>
      <c r="F78" s="88" t="e">
        <f>VLOOKUP($A78,#REF!,5,0)&amp;""</f>
        <v>#REF!</v>
      </c>
      <c r="I78" s="36"/>
      <c r="J78" s="36"/>
    </row>
    <row r="79" spans="1:10" s="1" customFormat="1" ht="46.5" customHeight="1" x14ac:dyDescent="0.15">
      <c r="A79" s="25" t="s">
        <v>415</v>
      </c>
      <c r="B79" s="24" t="str">
        <f>VLOOKUP($A79,Questions!$A$2:$W$333,2,0)</f>
        <v>Do you require remote management of the system?</v>
      </c>
      <c r="C79" s="28"/>
      <c r="D79" s="26"/>
      <c r="E79" s="79" t="str">
        <f>IF($C$21="No",'Auto Responses'!$A$9,IF($C79="Yes",VLOOKUP($A79,Questions!$A$2:$W$333,17,0)&amp;"",IF($C79="No",VLOOKUP($A79,Questions!$A$2:$W$333,16,0)&amp;"",VLOOKUP($A79,Questions!$A$2:$W$333,15,0)&amp;"")))</f>
        <v>Based on the response to REQU-07 on the "START HERE" tab, this question does not apply to this product or service.</v>
      </c>
      <c r="F79" s="88" t="e">
        <f>VLOOKUP($A79,#REF!,5,0)&amp;""</f>
        <v>#REF!</v>
      </c>
      <c r="I79" s="36"/>
      <c r="J79" s="36"/>
    </row>
    <row r="80" spans="1:10" s="1" customFormat="1" ht="60" customHeight="1" x14ac:dyDescent="0.15">
      <c r="A80" s="25" t="s">
        <v>416</v>
      </c>
      <c r="B80" s="24" t="str">
        <f>VLOOKUP($A80,Questions!$A$2:$W$333,2,0)</f>
        <v>Are your remote actions and changes logged or otherwise visible to the campus? (IF YES to OPAP-06)</v>
      </c>
      <c r="C80" s="28"/>
      <c r="D80" s="26"/>
      <c r="E80" s="79" t="str">
        <f>IF($C$21="No",'Auto Responses'!$A$9,IF($C80="Yes",VLOOKUP($A80,Questions!$A$2:$W$333,17,0)&amp;"",IF($C80="No",VLOOKUP($A80,Questions!$A$2:$W$333,16,0)&amp;"",VLOOKUP($A80,Questions!$A$2:$W$333,15,0)&amp;"")))</f>
        <v>Based on the response to REQU-07 on the "START HERE" tab, this question does not apply to this product or service.</v>
      </c>
      <c r="F80" s="88" t="e">
        <f>VLOOKUP($A80,#REF!,5,0)&amp;""</f>
        <v>#REF!</v>
      </c>
      <c r="I80" s="36"/>
      <c r="J80" s="36"/>
    </row>
    <row r="81" spans="1:12" s="1" customFormat="1" ht="47.25" customHeight="1" x14ac:dyDescent="0.15">
      <c r="A81" s="25" t="s">
        <v>417</v>
      </c>
      <c r="B81" s="24" t="str">
        <f>VLOOKUP($A81,Questions!$A$2:$W$333,2,0)</f>
        <v>If you maintain remote access to the system, will you handle data in a FERPA-compliant manner?</v>
      </c>
      <c r="C81" s="28"/>
      <c r="D81" s="26"/>
      <c r="E81" s="79" t="str">
        <f>IF($C$21="No",'Auto Responses'!$A$9,IF($C81="Yes",VLOOKUP($A81,Questions!$A$2:$W$333,17,0)&amp;"",IF($C81="No",VLOOKUP($A81,Questions!$A$2:$W$333,16,0)&amp;"",VLOOKUP($A81,Questions!$A$2:$W$333,15,0)&amp;"")))</f>
        <v>Based on the response to REQU-07 on the "START HERE" tab, this question does not apply to this product or service.</v>
      </c>
      <c r="F81" s="88" t="e">
        <f>VLOOKUP($A81,#REF!,5,0)&amp;""</f>
        <v>#REF!</v>
      </c>
      <c r="I81" s="36"/>
      <c r="J81" s="36"/>
    </row>
    <row r="82" spans="1:12" s="1" customFormat="1" ht="43.5" customHeight="1" x14ac:dyDescent="0.15">
      <c r="A82" s="25" t="s">
        <v>418</v>
      </c>
      <c r="B82" s="24" t="str">
        <f>VLOOKUP($A82,Questions!$A$2:$W$333,2,0)</f>
        <v>Do you support campus status monitoring through SNMPv3 or other means?</v>
      </c>
      <c r="C82" s="28"/>
      <c r="D82" s="26"/>
      <c r="E82" s="79" t="str">
        <f>IF($C$21="No",'Auto Responses'!$A$9,IF($C82="Yes",VLOOKUP($A82,Questions!$A$2:$W$333,17,0)&amp;"",IF($C82="No",VLOOKUP($A82,Questions!$A$2:$W$333,16,0)&amp;"",VLOOKUP($A82,Questions!$A$2:$W$333,15,0)&amp;"")))</f>
        <v>Based on the response to REQU-07 on the "START HERE" tab, this question does not apply to this product or service.</v>
      </c>
      <c r="F82" s="88" t="e">
        <f>VLOOKUP($A82,#REF!,5,0)&amp;""</f>
        <v>#REF!</v>
      </c>
      <c r="I82" s="36"/>
      <c r="J82" s="36"/>
    </row>
    <row r="83" spans="1:12" s="1" customFormat="1" ht="42" customHeight="1" x14ac:dyDescent="0.15">
      <c r="A83" s="25" t="s">
        <v>419</v>
      </c>
      <c r="B83" s="24" t="str">
        <f>VLOOKUP($A83,Questions!$A$2:$W$333,2,0)</f>
        <v>Describe or provide a reference to any other safeguards used to monitor for malicious activity.</v>
      </c>
      <c r="C83" s="55"/>
      <c r="D83" s="26"/>
      <c r="E83" s="79" t="str">
        <f>IF($C$21="No",'Auto Responses'!$A$9,IF($C83="Yes",VLOOKUP($A83,Questions!$A$2:$W$333,17,0)&amp;"",IF($C83="No",VLOOKUP($A83,Questions!$A$2:$W$333,16,0)&amp;"",VLOOKUP($A83,Questions!$A$2:$W$333,15,0)&amp;"")))</f>
        <v>Based on the response to REQU-07 on the "START HERE" tab, this question does not apply to this product or service.</v>
      </c>
      <c r="F83" s="88" t="e">
        <f>VLOOKUP($A83,#REF!,5,0)&amp;""</f>
        <v>#REF!</v>
      </c>
      <c r="I83" s="36"/>
      <c r="J83" s="36"/>
    </row>
    <row r="84" spans="1:12" s="1" customFormat="1" ht="54" customHeight="1" x14ac:dyDescent="0.15">
      <c r="A84" s="25" t="s">
        <v>420</v>
      </c>
      <c r="B84" s="24" t="str">
        <f>VLOOKUP($A84,Questions!$A$2:$W$333,2,0)</f>
        <v>Describe how long your organization has conducted business in this area.</v>
      </c>
      <c r="C84" s="55"/>
      <c r="D84" s="26"/>
      <c r="E84" s="79" t="str">
        <f>IF($C$21="No",'Auto Responses'!$A$9,IF($C84="Yes",VLOOKUP($A84,Questions!$A$2:$W$333,17,0)&amp;"",IF($C84="No",VLOOKUP($A84,Questions!$A$2:$W$333,16,0)&amp;"",VLOOKUP($A84,Questions!$A$2:$W$333,15,0)&amp;"")))</f>
        <v>Based on the response to REQU-07 on the "START HERE" tab, this question does not apply to this product or service.</v>
      </c>
      <c r="F84" s="88" t="e">
        <f>VLOOKUP($A84,#REF!,5,0)&amp;""</f>
        <v>#REF!</v>
      </c>
      <c r="I84" s="36"/>
      <c r="J84" s="36"/>
    </row>
    <row r="85" spans="1:12" s="1" customFormat="1" ht="39.75" customHeight="1" x14ac:dyDescent="0.15">
      <c r="A85" s="25" t="s">
        <v>421</v>
      </c>
      <c r="B85" s="24" t="str">
        <f>VLOOKUP($A85,Questions!$A$2:$W$333,2,0)</f>
        <v>Do you have existing higher education customers?</v>
      </c>
      <c r="C85" s="28"/>
      <c r="D85" s="26"/>
      <c r="E85" s="79" t="str">
        <f>IF($C$21="No",'Auto Responses'!$A$9,IF($C85="Yes",VLOOKUP($A85,Questions!$A$2:$W$333,17,0)&amp;"",IF($C85="No",VLOOKUP($A85,Questions!$A$2:$W$333,16,0)&amp;"",VLOOKUP($A85,Questions!$A$2:$W$333,15,0)&amp;"")))</f>
        <v>Based on the response to REQU-07 on the "START HERE" tab, this question does not apply to this product or service.</v>
      </c>
      <c r="F85" s="88" t="e">
        <f>VLOOKUP($A85,#REF!,5,0)&amp;""</f>
        <v>#REF!</v>
      </c>
      <c r="G85" s="113" t="s">
        <v>39</v>
      </c>
      <c r="I85" s="36"/>
      <c r="J85" s="36"/>
    </row>
    <row r="86" spans="1:12" s="1" customFormat="1" ht="36.75" customHeight="1" x14ac:dyDescent="0.15">
      <c r="A86" s="46" t="s">
        <v>55</v>
      </c>
      <c r="C86" s="14"/>
      <c r="D86" s="15"/>
      <c r="E86" s="16"/>
      <c r="I86" s="36"/>
      <c r="J86" s="36"/>
    </row>
    <row r="87" spans="1:12" ht="15" hidden="1" customHeight="1" x14ac:dyDescent="0.2">
      <c r="A87" s="1"/>
      <c r="B87" s="14"/>
      <c r="C87" s="56"/>
      <c r="D87" s="16"/>
      <c r="E87" s="1"/>
      <c r="H87" s="36"/>
      <c r="I87" s="1"/>
      <c r="J87" s="1"/>
      <c r="L87"/>
    </row>
    <row r="88" spans="1:12" ht="16" hidden="1" x14ac:dyDescent="0.2">
      <c r="A88" s="25" t="e">
        <f>#REF!</f>
        <v>#REF!</v>
      </c>
    </row>
    <row r="89" spans="1:12" ht="16" hidden="1" x14ac:dyDescent="0.2">
      <c r="A89" s="25" t="e">
        <f>#REF!</f>
        <v>#REF!</v>
      </c>
    </row>
    <row r="90" spans="1:12" ht="16" hidden="1" x14ac:dyDescent="0.2">
      <c r="A90" s="25" t="e">
        <f>#REF!</f>
        <v>#REF!</v>
      </c>
    </row>
    <row r="91" spans="1:12" ht="16" hidden="1" x14ac:dyDescent="0.2">
      <c r="A91" s="25" t="e">
        <f>#REF!</f>
        <v>#REF!</v>
      </c>
    </row>
    <row r="92" spans="1:12" ht="16" hidden="1" x14ac:dyDescent="0.2">
      <c r="A92" s="25" t="e">
        <f>#REF!</f>
        <v>#REF!</v>
      </c>
    </row>
    <row r="93" spans="1:12" ht="16" hidden="1" x14ac:dyDescent="0.2">
      <c r="A93" s="25" t="e">
        <f>#REF!</f>
        <v>#REF!</v>
      </c>
    </row>
    <row r="94" spans="1:12" ht="16" hidden="1" x14ac:dyDescent="0.2">
      <c r="A94" s="25" t="e">
        <f>#REF!</f>
        <v>#REF!</v>
      </c>
    </row>
  </sheetData>
  <dataValidations count="3">
    <dataValidation allowBlank="1" showInputMessage="1" showErrorMessage="1" promptTitle="Warning!" prompt="The HECVAT is built using a number of complex formulas. Editing this cell can break the functionality of the tool. " sqref="A3:A85 A86:B86 B2:B85 C2 C4:F12 C17 C22 C32 C62 C75 D2 D3 D17 D22 D32 D62 D75 E2 E3 E17:F85 F2 F3" xr:uid="{00000000-0002-0000-0600-000000000000}"/>
    <dataValidation allowBlank="1" showInputMessage="1" showErrorMessage="1" prompt="This cell should be left blank. Input your answer in column C." sqref="D55 D83 D84" xr:uid="{00000000-0002-0000-0600-000001000000}"/>
    <dataValidation allowBlank="1" showInputMessage="1" showErrorMessage="1" prompt="This answer has been populated from the &quot;START HERE&quot; tab and does not need to be re-entered." sqref="C3 C13:C16 C18:C21" xr:uid="{00000000-0002-0000-0600-000002000000}"/>
  </dataValidations>
  <hyperlinks>
    <hyperlink ref="A11" r:id="rId1" display="http://www.educause.edu/HECVAT" xr:uid="{00000000-0004-0000-0600-000000000000}"/>
  </hyperlinks>
  <pageMargins left="0.75" right="0.75" top="1" bottom="1" header="0.5" footer="0.5"/>
  <pageSetup orientation="landscape"/>
  <headerFooter>
    <oddFooter>&amp;L&amp;"Helvetica,Regular"&amp;12 &amp;K000000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36C"/>
  </sheetPr>
  <dimension ref="A1:L1048576"/>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143" customWidth="1"/>
    <col min="2" max="2" width="55.125" style="1" customWidth="1"/>
    <col min="3" max="3" width="18.875" style="14" customWidth="1"/>
    <col min="4" max="4" width="37.75" style="15" customWidth="1"/>
    <col min="5" max="5" width="32" style="16" customWidth="1"/>
    <col min="6" max="6" width="30.75" style="86" customWidth="1"/>
    <col min="7" max="7" width="18.125" style="1" customWidth="1"/>
    <col min="8" max="8" width="18.125" style="1" hidden="1" customWidth="1"/>
    <col min="9" max="10" width="18.125" style="36" hidden="1" customWidth="1"/>
    <col min="11" max="11" width="4.5" style="1" hidden="1" customWidth="1"/>
    <col min="12" max="12" width="6.625" style="1" hidden="1" customWidth="1"/>
    <col min="13" max="13" width="6.625" style="143" hidden="1" customWidth="1"/>
    <col min="14" max="16384" width="6.625" style="143" hidden="1"/>
  </cols>
  <sheetData>
    <row r="1" spans="1:10" ht="221" hidden="1" x14ac:dyDescent="0.2">
      <c r="A1" t="s">
        <v>0</v>
      </c>
    </row>
    <row r="2" spans="1:10" ht="36" customHeight="1" x14ac:dyDescent="0.2">
      <c r="A2" s="80" t="s">
        <v>422</v>
      </c>
      <c r="B2" s="80"/>
      <c r="C2" s="81"/>
      <c r="D2" s="80"/>
      <c r="E2" s="82"/>
      <c r="F2" s="85" t="str">
        <f>'Auto Responses'!$A$36</f>
        <v>Version 4.0</v>
      </c>
      <c r="J2" s="1"/>
    </row>
    <row r="3" spans="1:10" s="1" customFormat="1" ht="29" customHeight="1" x14ac:dyDescent="0.15">
      <c r="A3" s="38" t="s">
        <v>2</v>
      </c>
      <c r="B3" s="39"/>
      <c r="C3" s="53" t="str">
        <f>'START HERE'!$C$3</f>
        <v xml:space="preserve">10/11/2026</v>
      </c>
      <c r="D3" s="37"/>
      <c r="E3" s="37"/>
      <c r="F3" s="50"/>
      <c r="I3" s="36"/>
    </row>
    <row r="4" spans="1:10" s="1" customFormat="1" ht="36" customHeight="1" x14ac:dyDescent="0.15">
      <c r="A4" s="17" t="s">
        <v>4</v>
      </c>
      <c r="B4" s="18"/>
      <c r="C4" s="19"/>
      <c r="D4" s="20"/>
      <c r="E4" s="21"/>
      <c r="F4" s="21"/>
      <c r="I4" s="36"/>
    </row>
    <row r="5" spans="1:10"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10"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10"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10" s="1" customFormat="1" ht="19.5" customHeight="1" x14ac:dyDescent="0.15">
      <c r="A8" s="49" t="str">
        <f>HLOOKUP($A$4,'Auto Responses'!$D$2:$D$8,5,0)&amp;""</f>
        <v>4. DO NOT complete any fields in the "Analyst Report" sections or the "Analyst Notes" column.</v>
      </c>
      <c r="B8" s="22"/>
      <c r="C8" s="54"/>
      <c r="D8" s="22"/>
      <c r="E8" s="22"/>
      <c r="F8" s="129"/>
      <c r="I8" s="36"/>
    </row>
    <row r="9" spans="1:10" s="1" customFormat="1" ht="19.5" customHeight="1" x14ac:dyDescent="0.15">
      <c r="A9" s="49" t="str">
        <f>HLOOKUP($A$4,'Auto Responses'!$D$2:$D$8,6,0)&amp;""</f>
        <v>5. Return the completed file to institutions.</v>
      </c>
      <c r="B9" s="22"/>
      <c r="C9" s="54"/>
      <c r="D9" s="22"/>
      <c r="E9" s="22"/>
      <c r="F9" s="129"/>
      <c r="I9" s="36"/>
    </row>
    <row r="10" spans="1:10"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10" s="1" customFormat="1" ht="19.5" customHeight="1" x14ac:dyDescent="0.15">
      <c r="A11" s="119" t="str">
        <f>HLOOKUP($A$4,'Auto Responses'!$D$2:$D$9,8,0)&amp;""</f>
        <v>For full instructions, please visit educause.edu/HECVAT</v>
      </c>
      <c r="B11" s="22"/>
      <c r="C11" s="54"/>
      <c r="D11" s="22"/>
      <c r="E11" s="22"/>
      <c r="F11" s="130"/>
      <c r="I11" s="36"/>
    </row>
    <row r="12" spans="1:10" s="1" customFormat="1" ht="36" customHeight="1" x14ac:dyDescent="0.15">
      <c r="A12" s="52" t="str">
        <f>VLOOKUP(LEFT($A13,4),'Auto Responses'!$N$4:$O$38,2,0)&amp;""</f>
        <v xml:space="preserve"> General Information</v>
      </c>
      <c r="B12" s="18"/>
      <c r="C12" s="19" t="s">
        <v>23</v>
      </c>
      <c r="D12" s="31"/>
      <c r="E12" s="23"/>
      <c r="F12" s="23"/>
      <c r="I12" s="36"/>
      <c r="J12" s="36"/>
    </row>
    <row r="13" spans="1:10" s="1" customFormat="1" ht="22.25" customHeight="1" x14ac:dyDescent="0.15">
      <c r="A13" s="25" t="s">
        <v>5</v>
      </c>
      <c r="B13" s="27" t="str">
        <f>VLOOKUP($A13,Questions!$A$2:$W$333,2,0)&amp;""</f>
        <v>Solution Provider Name</v>
      </c>
      <c r="C13" s="60" t="str">
        <f>VLOOKUP($A13,'START HERE'!$A$13:$C$21,3,0)&amp;""</f>
        <v>Tamahagane, LLC (product: TRIOPilot)</v>
      </c>
      <c r="D13" s="34"/>
      <c r="E13" s="34"/>
      <c r="F13" s="50"/>
      <c r="I13" s="36"/>
      <c r="J13" s="36"/>
    </row>
    <row r="14" spans="1:10" s="1" customFormat="1" ht="22.25" customHeight="1" x14ac:dyDescent="0.15">
      <c r="A14" s="25" t="s">
        <v>7</v>
      </c>
      <c r="B14" s="27" t="str">
        <f>VLOOKUP($A14,Questions!$A$2:$W$333,2,0)&amp;""</f>
        <v>Solution Name</v>
      </c>
      <c r="C14" s="60" t="str">
        <f>VLOOKUP($A14,'START HERE'!$A$13:$C$21,3,0)&amp;""</f>
        <v>TRIOPilot</v>
      </c>
      <c r="D14" s="34"/>
      <c r="E14" s="34"/>
      <c r="F14" s="50"/>
      <c r="I14" s="36"/>
      <c r="J14" s="36"/>
    </row>
    <row r="15" spans="1:10" s="1" customFormat="1" ht="22.25" customHeight="1" x14ac:dyDescent="0.15">
      <c r="A15" s="25" t="s">
        <v>9</v>
      </c>
      <c r="B15" s="27"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4"/>
      <c r="E15" s="34"/>
      <c r="F15" s="50"/>
      <c r="I15" s="36"/>
      <c r="J15" s="36"/>
    </row>
    <row r="16" spans="1:10" s="1" customFormat="1" ht="22.25" customHeight="1" thickBot="1" x14ac:dyDescent="0.2">
      <c r="A16" s="25" t="s">
        <v>19</v>
      </c>
      <c r="B16" s="27" t="str">
        <f>VLOOKUP($A16,Questions!$A$2:$W$333,2,0)&amp;""</f>
        <v>Country of Company Headquarters</v>
      </c>
      <c r="C16" s="60" t="str">
        <f>VLOOKUP($A16,'START HERE'!$A$13:$C$21,3,0)&amp;""</f>
        <v>United States</v>
      </c>
      <c r="D16" s="34"/>
      <c r="E16" s="34"/>
      <c r="F16" s="50"/>
      <c r="I16" s="36"/>
      <c r="J16" s="36"/>
    </row>
    <row r="17" spans="1:10" s="1" customFormat="1" ht="37.25" customHeight="1" thickBot="1" x14ac:dyDescent="0.2">
      <c r="A17" s="52" t="str">
        <f>VLOOKUP(LEFT($A18,4),'Auto Responses'!$N$4:$O$38,2,0)&amp;""</f>
        <v xml:space="preserve"> Required Questions</v>
      </c>
      <c r="B17" s="30"/>
      <c r="C17" s="19" t="s">
        <v>23</v>
      </c>
      <c r="D17" s="33" t="s">
        <v>24</v>
      </c>
      <c r="E17" s="33" t="s">
        <v>25</v>
      </c>
      <c r="F17" s="90" t="s">
        <v>26</v>
      </c>
      <c r="I17" s="36"/>
      <c r="J17" s="36"/>
    </row>
    <row r="18" spans="1:10" s="1" customFormat="1" ht="38.25" customHeight="1" thickBot="1" x14ac:dyDescent="0.2">
      <c r="A18" s="25" t="s">
        <v>44</v>
      </c>
      <c r="B18" s="24" t="str">
        <f>VLOOKUP($A18,Questions!$A$2:$W$333,2,0)</f>
        <v>Does your solution have AI features, or are there plans to implement AI features in the next 12 months?</v>
      </c>
      <c r="C18" s="57" t="str">
        <f>VLOOKUP($A18,'START HERE'!$A$23:$F$36,3,0)&amp;""</f>
        <v>Yes</v>
      </c>
      <c r="D18" s="43" t="str">
        <f>VLOOKUP($A18,'START HERE'!$A$23:$F$36,4,0)&amp;""</f>
        <v xml:space="preserve">An optional staff-facing AI assistant is generally available. It looks up students and counts, builds lists, answers questions from the help center, and drafts contact log entries and text messages that a person reviews and sends. It is disabled by default for every program; each program's administrators decide whether to turn it on. Each program's AI traffic can run under its own API credential and spend limit, which TRIOPilot can revoke for that program alone. AI processing uses Anthropic's commercial API, whose terms of service incorporate the Anthropic Data Processing Addendum by reference, contractually prohibit training models on customer content, and automatically delete API inputs and outputs within 30 days. See the AI tab.</v>
      </c>
      <c r="E18" s="79" t="str">
        <f>IF($C18="Yes",VLOOKUP($A18,Questions!$A$2:$W$333,17,0)&amp;"",IF($C18="No",VLOOKUP($A18,Questions!$A$2:$W$333,16,0)&amp;"",VLOOKUP($A18,Questions!$A$2:$W$333,15,0)&amp;""))</f>
        <v>DO complete the Artificial Intelligence (AI) worksheet</v>
      </c>
      <c r="F18" s="89" t="e">
        <f>VLOOKUP($A18,#REF!,5,0)&amp;""</f>
        <v>#REF!</v>
      </c>
      <c r="G18" s="113" t="s">
        <v>39</v>
      </c>
      <c r="I18" s="36"/>
      <c r="J18" s="36"/>
    </row>
    <row r="19" spans="1:10" s="1" customFormat="1" ht="37.25" customHeight="1" thickBot="1" x14ac:dyDescent="0.2">
      <c r="A19" s="52" t="str">
        <f>VLOOKUP(LEFT($A20,4),'Auto Responses'!$N$4:$O$38,2,0)&amp;""</f>
        <v xml:space="preserve"> AI Qualifying Questions</v>
      </c>
      <c r="B19" s="30"/>
      <c r="C19" s="19" t="s">
        <v>23</v>
      </c>
      <c r="D19" s="33" t="s">
        <v>24</v>
      </c>
      <c r="E19" s="33" t="s">
        <v>25</v>
      </c>
      <c r="F19" s="90" t="s">
        <v>26</v>
      </c>
      <c r="I19" s="36"/>
      <c r="J19" s="36"/>
    </row>
    <row r="20" spans="1:10" s="1" customFormat="1" ht="38.25" customHeight="1" x14ac:dyDescent="0.15">
      <c r="A20" s="25" t="s">
        <v>423</v>
      </c>
      <c r="B20" s="24" t="str">
        <f>VLOOKUP($A20,Questions!$A$2:$W$333,2,0)</f>
        <v>Does your solution leverage machine learning (ML) or do you plan to do so in the next 12 months?</v>
      </c>
      <c r="C20" s="28" t="s">
        <v>33</v>
      </c>
      <c r="D20" s="42" t="s">
        <v>424</v>
      </c>
      <c r="E20" s="79" t="str">
        <f>IF($C$18="No",'Auto Responses'!$A$6,IF($C20="Yes",VLOOKUP($A20,Questions!$A$2:$W$333,17,0)&amp;"",IF($C20="No",VLOOKUP($A20,Questions!$A$2:$W$333,16,0)&amp;"",VLOOKUP($A20,Questions!$A$2:$W$333,15,0)&amp;"")))</f>
        <v/>
      </c>
      <c r="F20" s="89" t="e">
        <f>VLOOKUP($A20,#REF!,5,0)&amp;""</f>
        <v>#REF!</v>
      </c>
      <c r="I20" s="36"/>
      <c r="J20" s="36"/>
    </row>
    <row r="21" spans="1:10" s="1" customFormat="1" ht="45.75" customHeight="1" thickBot="1" x14ac:dyDescent="0.2">
      <c r="A21" s="25" t="s">
        <v>425</v>
      </c>
      <c r="B21" s="24" t="str">
        <f>VLOOKUP($A21,Questions!$A$2:$W$333,2,0)</f>
        <v>Does your solution leverage a large language model (LLM) or do you plan to do so in the next 12 months?</v>
      </c>
      <c r="C21" s="28" t="s">
        <v>28</v>
      </c>
      <c r="D21" s="42" t="s">
        <v>426</v>
      </c>
      <c r="E21" s="79" t="str">
        <f>IF($C$18="No",'Auto Responses'!$A$6,IF($C21="Yes",VLOOKUP($A21,Questions!$A$2:$W$333,17,0)&amp;"",IF($C21="No",VLOOKUP($A21,Questions!$A$2:$W$333,16,0)&amp;"",VLOOKUP($A21,Questions!$A$2:$W$333,15,0)&amp;"")))</f>
        <v/>
      </c>
      <c r="F21" s="89" t="e">
        <f>VLOOKUP($A21,#REF!,5,0)&amp;""</f>
        <v>#REF!</v>
      </c>
      <c r="G21" s="113" t="s">
        <v>39</v>
      </c>
      <c r="I21" s="36"/>
      <c r="J21" s="36"/>
    </row>
    <row r="22" spans="1:10" s="1" customFormat="1" ht="37.25" customHeight="1" thickBot="1" x14ac:dyDescent="0.2">
      <c r="A22" s="52" t="str">
        <f>VLOOKUP(LEFT($A23,4),'Auto Responses'!$N$4:$O$38,2,0)&amp;""</f>
        <v xml:space="preserve"> General AI Questions</v>
      </c>
      <c r="B22" s="30"/>
      <c r="C22" s="19" t="s">
        <v>23</v>
      </c>
      <c r="D22" s="33" t="s">
        <v>24</v>
      </c>
      <c r="E22" s="33" t="s">
        <v>25</v>
      </c>
      <c r="F22" s="90" t="s">
        <v>26</v>
      </c>
      <c r="I22" s="36"/>
      <c r="J22" s="36"/>
    </row>
    <row r="23" spans="1:10" s="1" customFormat="1" ht="48" customHeight="1" x14ac:dyDescent="0.15">
      <c r="A23" s="25" t="s">
        <v>427</v>
      </c>
      <c r="B23" s="24" t="str">
        <f>VLOOKUP($A23,Questions!$A$2:$W$333,2,0)</f>
        <v>Does your solution have an AI risk model when developing or implementing your solution's AI model?*</v>
      </c>
      <c r="C23" s="28" t="s">
        <v>28</v>
      </c>
      <c r="D23" s="42" t="s">
        <v>428</v>
      </c>
      <c r="E23" s="79" t="str">
        <f>IF($C$18="No",'Auto Responses'!$A$6,IF($C23="Yes",VLOOKUP($A23,Questions!$A$2:$W$333,17,0)&amp;"",IF($C23="No",VLOOKUP($A23,Questions!$A$2:$W$333,16,0)&amp;"",VLOOKUP($A23,Questions!$A$2:$W$333,15,0)&amp;"")))</f>
        <v/>
      </c>
      <c r="F23" s="89" t="e">
        <f>VLOOKUP($A23,#REF!,5,0)&amp;""</f>
        <v>#REF!</v>
      </c>
      <c r="I23" s="36"/>
      <c r="J23" s="36"/>
    </row>
    <row r="24" spans="1:10" s="1" customFormat="1" ht="38.25" customHeight="1" x14ac:dyDescent="0.15">
      <c r="A24" s="25" t="s">
        <v>429</v>
      </c>
      <c r="B24" s="24" t="str">
        <f>VLOOKUP($A24,Questions!$A$2:$W$333,2,0)</f>
        <v>Can your solution's AI features be disabled by tenant and/or user?*</v>
      </c>
      <c r="C24" s="28" t="s">
        <v>28</v>
      </c>
      <c r="D24" s="42" t="s">
        <v>430</v>
      </c>
      <c r="E24" s="79" t="str">
        <f>IF($C$18="No",'Auto Responses'!$A$6,IF($C24="Yes",VLOOKUP($A24,Questions!$A$2:$W$333,17,0)&amp;"",IF($C24="No",VLOOKUP($A24,Questions!$A$2:$W$333,16,0)&amp;"",VLOOKUP($A24,Questions!$A$2:$W$333,15,0)&amp;"")))</f>
        <v/>
      </c>
      <c r="F24" s="89" t="e">
        <f>VLOOKUP($A24,#REF!,5,0)&amp;""</f>
        <v>#REF!</v>
      </c>
      <c r="I24" s="36"/>
      <c r="J24" s="36"/>
    </row>
    <row r="25" spans="1:10" s="1" customFormat="1" ht="46.5" customHeight="1" x14ac:dyDescent="0.15">
      <c r="A25" s="25" t="s">
        <v>431</v>
      </c>
      <c r="B25" s="24" t="str">
        <f>VLOOKUP($A25,Questions!$A$2:$W$333,2,0)</f>
        <v>Have your staff completed responsible AI training?*</v>
      </c>
      <c r="C25" s="28" t="s">
        <v>81</v>
      </c>
      <c r="D25" s="42" t="s">
        <v>432</v>
      </c>
      <c r="E25" s="79" t="str">
        <f>IF($C$18="No",'Auto Responses'!$A$6,IF($C25="Yes",VLOOKUP($A25,Questions!$A$2:$W$333,17,0)&amp;"",IF($C25="No",VLOOKUP($A25,Questions!$A$2:$W$333,16,0)&amp;"",VLOOKUP($A25,Questions!$A$2:$W$333,15,0)&amp;"")))</f>
        <v>Provide the responsible AI training provided to your staff and its frequency.</v>
      </c>
      <c r="F25" s="89" t="e">
        <f>VLOOKUP($A25,#REF!,5,0)&amp;""</f>
        <v>#REF!</v>
      </c>
      <c r="I25" s="36"/>
      <c r="J25" s="36"/>
    </row>
    <row r="26" spans="1:10" s="1" customFormat="1" ht="69" customHeight="1" x14ac:dyDescent="0.15">
      <c r="A26" s="25" t="s">
        <v>433</v>
      </c>
      <c r="B26" s="24" t="str">
        <f>VLOOKUP($A26,Questions!$A$2:$W$333,2,0)</f>
        <v>Please describe the capabilities of your solution's AI features.</v>
      </c>
      <c r="C26" s="61" t="inlineStr">
        <is>
          <t xml:space="preserve">An optional, staff-only chat assistant for program staff: it looks up students the signed-in user is already authorized to see, counts and groups them, prepares filtered lists and CSV exports through the product's existing reporting machinery, answers questions from the help center, and drafts contact log entries and text messages. It cannot write data or send a message itself: a person reviews each draft and clicks to save a contact log entry, or presses Send on a text draft card, which posts to the same Bulk Texts route with the same permission checks as the Bulk Texts screen. It never computes federal APR numbers and never generates database queries; it calls a fixed set of thirteen tools that wrap existing authorization-scoped product code, so row level security and role permissions apply identically to assistant use and direct use. Status: generally available; disabled by default for every program, and each program's administrators decide whether to turn it on. Each program's AI traffic can run under its own API credential and spend limit, which TRIOPilot can revoke for that program alone. A program's own credential is encrypted with AES-256-GCM under a key used for nothing else, and a credential that cannot be used turns the assistant off for that program rather than falling back to TRIOPilot's. Provider data handling is governed by Anthropic's commercial terms, which incorporate the Anthropic Data Processing Addendum, prohibit training on customer content, and automatically delete API inputs and outputs within 30 days.</t>
        </is>
      </c>
      <c r="D26" s="42"/>
      <c r="E26" s="79" t="str">
        <f>IF($C$18="No",'Auto Responses'!$A$6,IF($C26="Yes",VLOOKUP($A26,Questions!$A$2:$W$333,17,0)&amp;"",IF($C26="No",VLOOKUP($A26,Questions!$A$2:$W$333,16,0)&amp;"",VLOOKUP($A26,Questions!$A$2:$W$333,15,0)&amp;"")))</f>
        <v>Looking for the capabilities, use-case, goals, and benefits of the AI model or feature(s).</v>
      </c>
      <c r="F26" s="89" t="e">
        <f>VLOOKUP($A26,#REF!,5,0)&amp;""</f>
        <v>#REF!</v>
      </c>
      <c r="I26" s="36"/>
      <c r="J26" s="36"/>
    </row>
    <row r="27" spans="1:10" s="1" customFormat="1" ht="74.25" customHeight="1" thickBot="1" x14ac:dyDescent="0.2">
      <c r="A27" s="25" t="s">
        <v>435</v>
      </c>
      <c r="B27" s="24" t="str">
        <f>VLOOKUP($A27,Questions!$A$2:$W$333,2,0)</f>
        <v>Does your solution support business rules to protect sensitive data from being ingested by the AI model?</v>
      </c>
      <c r="C27" s="28" t="s">
        <v>28</v>
      </c>
      <c r="D27" s="42" t="s">
        <v>436</v>
      </c>
      <c r="E27" s="79" t="str">
        <f>IF($C$18="No",'Auto Responses'!$A$6,IF($C27="Yes",VLOOKUP($A27,Questions!$A$2:$W$333,17,0)&amp;"",IF($C27="No",VLOOKUP($A27,Questions!$A$2:$W$333,16,0)&amp;"",VLOOKUP($A27,Questions!$A$2:$W$333,15,0)&amp;"")))</f>
        <v/>
      </c>
      <c r="F27" s="89" t="e">
        <f>VLOOKUP($A27,#REF!,5,0)&amp;""</f>
        <v>#REF!</v>
      </c>
      <c r="G27" s="113" t="s">
        <v>39</v>
      </c>
      <c r="I27" s="36"/>
      <c r="J27" s="36"/>
    </row>
    <row r="28" spans="1:10" s="1" customFormat="1" ht="37.25" customHeight="1" thickBot="1" x14ac:dyDescent="0.2">
      <c r="A28" s="52" t="str">
        <f>VLOOKUP(LEFT($A29,4),'Auto Responses'!$N$4:$O$38,2,0)&amp;""</f>
        <v xml:space="preserve"> AI Policy</v>
      </c>
      <c r="B28" s="30"/>
      <c r="C28" s="19" t="s">
        <v>23</v>
      </c>
      <c r="D28" s="33" t="s">
        <v>24</v>
      </c>
      <c r="E28" s="33" t="s">
        <v>25</v>
      </c>
      <c r="F28" s="90" t="s">
        <v>26</v>
      </c>
      <c r="I28" s="36"/>
      <c r="J28" s="36"/>
    </row>
    <row r="29" spans="1:10" s="1" customFormat="1" ht="69" customHeight="1" x14ac:dyDescent="0.15">
      <c r="A29" s="25" t="s">
        <v>437</v>
      </c>
      <c r="B29" s="24" t="str">
        <f>VLOOKUP($A29,Questions!$A$2:$W$333,2,0)</f>
        <v>Are your AI developer's policies, processes, procedures, and practices across the organization related to the mapping, measuring, and managing of AI risks conspicuously posted, unambiguous, and implemented effectively?*</v>
      </c>
      <c r="C29" s="28" t="s">
        <v>33</v>
      </c>
      <c r="D29" s="42" t="inlineStr">
        <is>
          <t xml:space="preserve">Customer documentation is published in the help center (Use the AI Assistant). A separate AI policy document is not yet published. The internal design specification documenting the risk decisions exists and is available for review.</t>
        </is>
      </c>
      <c r="E29" s="79" t="str">
        <f>IF($C$18="No",'Auto Responses'!$A$6,IF($C29="Yes",VLOOKUP($A29,Questions!$A$2:$W$333,17,0)&amp;"",IF($C29="No",VLOOKUP($A29,Questions!$A$2:$W$333,16,0)&amp;"",VLOOKUP($A29,Questions!$A$2:$W$333,15,0)&amp;"")))</f>
        <v/>
      </c>
      <c r="F29" s="89" t="e">
        <f>VLOOKUP($A29,#REF!,5,0)&amp;""</f>
        <v>#REF!</v>
      </c>
      <c r="I29" s="36"/>
      <c r="J29" s="36"/>
    </row>
    <row r="30" spans="1:10" s="1" customFormat="1" ht="61.5" customHeight="1" x14ac:dyDescent="0.15">
      <c r="A30" s="25" t="s">
        <v>439</v>
      </c>
      <c r="B30" s="24" t="str">
        <f>VLOOKUP($A30,Questions!$A$2:$W$333,2,0)</f>
        <v>Have you identified and measured AI risks?*</v>
      </c>
      <c r="C30" s="28" t="s">
        <v>28</v>
      </c>
      <c r="D30" s="42" t="s">
        <v>440</v>
      </c>
      <c r="E30" s="79" t="str">
        <f>IF($C$18="No",'Auto Responses'!$A$6,IF($C30="Yes",VLOOKUP($A30,Questions!$A$2:$W$333,17,0)&amp;"",IF($C30="No",VLOOKUP($A30,Questions!$A$2:$W$333,16,0)&amp;"",VLOOKUP($A30,Questions!$A$2:$W$333,15,0)&amp;"")))</f>
        <v/>
      </c>
      <c r="F30" s="89" t="e">
        <f>VLOOKUP($A30,#REF!,5,0)&amp;""</f>
        <v>#REF!</v>
      </c>
      <c r="I30" s="36"/>
      <c r="J30" s="36"/>
    </row>
    <row r="31" spans="1:10" s="1" customFormat="1" ht="111" customHeight="1" x14ac:dyDescent="0.15">
      <c r="A31" s="25" t="s">
        <v>441</v>
      </c>
      <c r="B31" s="24" t="str">
        <f>VLOOKUP($A31,Questions!$A$2:$W$333,2,0)</f>
        <v>In the event of an incident, can your solution's AI features be disabled in a timely manner?*</v>
      </c>
      <c r="C31" s="28" t="s">
        <v>28</v>
      </c>
      <c r="D31" s="42" t="s">
        <v>442</v>
      </c>
      <c r="E31" s="79" t="str">
        <f>IF($C$18="No",'Auto Responses'!$A$6,IF($C31="Yes",VLOOKUP($A31,Questions!$A$2:$W$333,17,0)&amp;"",IF($C31="No",VLOOKUP($A31,Questions!$A$2:$W$333,16,0)&amp;"",VLOOKUP($A31,Questions!$A$2:$W$333,15,0)&amp;"")))</f>
        <v/>
      </c>
      <c r="F31" s="89" t="e">
        <f>VLOOKUP($A31,#REF!,5,0)&amp;""</f>
        <v>#REF!</v>
      </c>
      <c r="I31" s="36"/>
      <c r="J31" s="36"/>
    </row>
    <row r="32" spans="1:10" s="1" customFormat="1" ht="99.75" customHeight="1" x14ac:dyDescent="0.15">
      <c r="A32" s="25" t="s">
        <v>443</v>
      </c>
      <c r="B32" s="24" t="str">
        <f>VLOOKUP($A32,Questions!$A$2:$W$333,2,0)</f>
        <v>If disabled because of an incident, can your solution's AI features be re-enabled in a timely manner?*</v>
      </c>
      <c r="C32" s="28" t="s">
        <v>28</v>
      </c>
      <c r="D32" s="42" t="s">
        <v>444</v>
      </c>
      <c r="E32" s="79" t="str">
        <f>IF($C$18="No",'Auto Responses'!$A$6,IF($C$31="No",'Auto Responses'!$A$27,IF($C32="Yes",VLOOKUP($A32,Questions!$A$2:$W$333,17,0)&amp;"",IF($C32="No",VLOOKUP($A32,Questions!$A$2:$W$333,16,0)&amp;"",VLOOKUP($A32,Questions!$A$2:$W$333,15,0)&amp;""))))</f>
        <v/>
      </c>
      <c r="F32" s="89" t="e">
        <f>VLOOKUP($A32,#REF!,5,0)&amp;""</f>
        <v>#REF!</v>
      </c>
      <c r="I32" s="36"/>
      <c r="J32" s="36"/>
    </row>
    <row r="33" spans="1:10" s="1" customFormat="1" ht="105" customHeight="1" thickBot="1" x14ac:dyDescent="0.2">
      <c r="A33" s="25" t="s">
        <v>445</v>
      </c>
      <c r="B33" s="24" t="str">
        <f>VLOOKUP($A33,Questions!$A$2:$W$333,2,0)</f>
        <v>Do you have documented technical and procedural processes to address potential negative impacts of AI as described by the AI Risk Management Framework (RMF)?</v>
      </c>
      <c r="C33" s="28" t="s">
        <v>33</v>
      </c>
      <c r="D33" s="42" t="s">
        <v>446</v>
      </c>
      <c r="E33" s="79" t="str">
        <f>IF($C$18="No",'Auto Responses'!$A$6,IF($C33="Yes",VLOOKUP($A33,Questions!$A$2:$W$333,17,0)&amp;"",IF($C33="No",VLOOKUP($A33,Questions!$A$2:$W$333,16,0)&amp;"",VLOOKUP($A33,Questions!$A$2:$W$333,15,0)&amp;"")))</f>
        <v/>
      </c>
      <c r="F33" s="89" t="e">
        <f>VLOOKUP($A33,#REF!,5,0)&amp;""</f>
        <v>#REF!</v>
      </c>
      <c r="G33" s="113" t="s">
        <v>39</v>
      </c>
      <c r="I33" s="36"/>
      <c r="J33" s="36"/>
    </row>
    <row r="34" spans="1:10" s="1" customFormat="1" ht="37.25" customHeight="1" thickBot="1" x14ac:dyDescent="0.2">
      <c r="A34" s="52" t="str">
        <f>VLOOKUP(LEFT($A35,4),'Auto Responses'!$N$4:$O$38,2,0)&amp;""</f>
        <v xml:space="preserve"> AI Data Security</v>
      </c>
      <c r="B34" s="30"/>
      <c r="C34" s="19" t="s">
        <v>23</v>
      </c>
      <c r="D34" s="33" t="s">
        <v>24</v>
      </c>
      <c r="E34" s="33" t="s">
        <v>25</v>
      </c>
      <c r="F34" s="90" t="s">
        <v>26</v>
      </c>
      <c r="I34" s="36"/>
      <c r="J34" s="36"/>
    </row>
    <row r="35" spans="1:10" s="1" customFormat="1" ht="53.25" customHeight="1" x14ac:dyDescent="0.15">
      <c r="A35" s="25" t="s">
        <v>447</v>
      </c>
      <c r="B35" s="24" t="str">
        <f>VLOOKUP($A35,Questions!$A$2:$W$333,2,0)</f>
        <v>If sensitive data is introduced to your solution's AI model, can the data be removed from the AI model by request?*</v>
      </c>
      <c r="C35" s="28" t="s">
        <v>28</v>
      </c>
      <c r="D35" s="42" t="s">
        <v>448</v>
      </c>
      <c r="E35" s="79" t="str">
        <f>IF($C$18="No",'Auto Responses'!$A$6,IF($C35="Yes",VLOOKUP($A35,Questions!$A$2:$W$333,17,0)&amp;"",IF($C35="No",VLOOKUP($A35,Questions!$A$2:$W$333,16,0)&amp;"",VLOOKUP($A35,Questions!$A$2:$W$333,15,0)&amp;"")))</f>
        <v/>
      </c>
      <c r="F35" s="89" t="e">
        <f>VLOOKUP($A35,#REF!,5,0)&amp;""</f>
        <v>#REF!</v>
      </c>
      <c r="I35" s="36"/>
      <c r="J35" s="36"/>
    </row>
    <row r="36" spans="1:10" s="1" customFormat="1" ht="54" customHeight="1" x14ac:dyDescent="0.15">
      <c r="A36" s="25" t="s">
        <v>449</v>
      </c>
      <c r="B36" s="24" t="str">
        <f>VLOOKUP($A36,Questions!$A$2:$W$333,2,0)</f>
        <v>Is user input data used to influence your solution's AI model?*</v>
      </c>
      <c r="C36" s="28" t="s">
        <v>33</v>
      </c>
      <c r="D36" s="42" t="s">
        <v>450</v>
      </c>
      <c r="E36" s="79" t="str">
        <f>IF($C$18="No",'Auto Responses'!$A$6,IF($C36="Yes",VLOOKUP($A36,Questions!$A$2:$W$333,17,0)&amp;"",IF($C36="No",VLOOKUP($A36,Questions!$A$2:$W$333,16,0)&amp;"",VLOOKUP($A36,Questions!$A$2:$W$333,15,0)&amp;"")))</f>
        <v/>
      </c>
      <c r="F36" s="89" t="e">
        <f>VLOOKUP($A36,#REF!,5,0)&amp;""</f>
        <v>#REF!</v>
      </c>
      <c r="I36" s="36"/>
      <c r="J36" s="36"/>
    </row>
    <row r="37" spans="1:10" s="1" customFormat="1" ht="60" customHeight="1" x14ac:dyDescent="0.15">
      <c r="A37" s="25" t="s">
        <v>451</v>
      </c>
      <c r="B37" s="24" t="str">
        <f>VLOOKUP($A37,Questions!$A$2:$W$333,2,0)</f>
        <v>Do you provide logging for your solution's AI feature(s) that includes user, date, and action taken?*</v>
      </c>
      <c r="C37" s="28" t="s">
        <v>28</v>
      </c>
      <c r="D37" s="42" t="s">
        <v>452</v>
      </c>
      <c r="E37" s="79" t="str">
        <f>IF($C$18="No",'Auto Responses'!$A$6,IF($C37="Yes",VLOOKUP($A37,Questions!$A$2:$W$333,17,0)&amp;"",IF($C37="No",VLOOKUP($A37,Questions!$A$2:$W$333,16,0)&amp;"",VLOOKUP($A37,Questions!$A$2:$W$333,15,0)&amp;"")))</f>
        <v/>
      </c>
      <c r="F37" s="89" t="e">
        <f>VLOOKUP($A37,#REF!,5,0)&amp;""</f>
        <v>#REF!</v>
      </c>
      <c r="I37" s="36"/>
      <c r="J37" s="36"/>
    </row>
    <row r="38" spans="1:10" s="1" customFormat="1" ht="60" customHeight="1" x14ac:dyDescent="0.15">
      <c r="A38" s="25" t="s">
        <v>453</v>
      </c>
      <c r="B38" s="24" t="str">
        <f>VLOOKUP($A38,Questions!$A$2:$W$333,2,0)</f>
        <v>Please describe how you validate user inputs.</v>
      </c>
      <c r="C38" s="61" t="s">
        <v>454</v>
      </c>
      <c r="D38" s="42"/>
      <c r="E38" s="79" t="str">
        <f>IF($C$18="No",'Auto Responses'!$A$6,IF($C38="Yes",VLOOKUP($A38,Questions!$A$2:$W$333,17,0)&amp;"",IF($C38="No",VLOOKUP($A38,Questions!$A$2:$W$333,16,0)&amp;"",VLOOKUP($A38,Questions!$A$2:$W$333,15,0)&amp;"")))</f>
        <v>Looking for how the solution is checked for input anomalies, patterns, and malicious input rejection.</v>
      </c>
      <c r="F38" s="89" t="e">
        <f>VLOOKUP($A38,#REF!,5,0)&amp;""</f>
        <v>#REF!</v>
      </c>
      <c r="I38" s="36"/>
      <c r="J38" s="36"/>
    </row>
    <row r="39" spans="1:10" s="1" customFormat="1" ht="49.5" customHeight="1" thickBot="1" x14ac:dyDescent="0.2">
      <c r="A39" s="25" t="s">
        <v>455</v>
      </c>
      <c r="B39" s="24" t="str">
        <f>VLOOKUP($A39,Questions!$A$2:$W$333,2,0)</f>
        <v>Do you plan for and mitigate supply-chain risk related to your AI features?</v>
      </c>
      <c r="C39" s="28" t="s">
        <v>28</v>
      </c>
      <c r="D39" s="42" t="s">
        <v>456</v>
      </c>
      <c r="E39" s="79" t="str">
        <f>IF($C$18="No",'Auto Responses'!$A$6,IF($C39="Yes",VLOOKUP($A39,Questions!$A$2:$W$333,17,0)&amp;"",IF($C39="No",VLOOKUP($A39,Questions!$A$2:$W$333,16,0)&amp;"",VLOOKUP($A39,Questions!$A$2:$W$333,15,0)&amp;"")))</f>
        <v/>
      </c>
      <c r="F39" s="89" t="e">
        <f>VLOOKUP($A39,#REF!,5,0)&amp;""</f>
        <v>#REF!</v>
      </c>
      <c r="G39" s="113" t="s">
        <v>39</v>
      </c>
      <c r="I39" s="36"/>
      <c r="J39" s="36"/>
    </row>
    <row r="40" spans="1:10" s="1" customFormat="1" ht="37.25" customHeight="1" thickBot="1" x14ac:dyDescent="0.2">
      <c r="A40" s="52" t="str">
        <f>VLOOKUP(LEFT($A41,4),'Auto Responses'!$N$4:$O$38,2,0)&amp;""</f>
        <v xml:space="preserve"> AI Machine Learning</v>
      </c>
      <c r="B40" s="30"/>
      <c r="C40" s="19" t="s">
        <v>23</v>
      </c>
      <c r="D40" s="33" t="s">
        <v>24</v>
      </c>
      <c r="E40" s="33" t="s">
        <v>25</v>
      </c>
      <c r="F40" s="90" t="s">
        <v>26</v>
      </c>
      <c r="I40" s="36"/>
      <c r="J40" s="36"/>
    </row>
    <row r="41" spans="1:10" s="1" customFormat="1" ht="97.5" customHeight="1" x14ac:dyDescent="0.15">
      <c r="A41" s="25" t="s">
        <v>457</v>
      </c>
      <c r="B41" s="24" t="str">
        <f>VLOOKUP($A41,Questions!$A$2:$W$333,2,0)</f>
        <v>Do you separate ML training data from your ML solution data?*</v>
      </c>
      <c r="C41" s="28"/>
      <c r="D41" s="42"/>
      <c r="E41" s="79" t="str">
        <f>IF($C$18="No",'Auto Responses'!$A$6,IF($C$20="No",'Auto Responses'!$A$10,IF($C41="Yes",VLOOKUP($A41,Questions!$A$2:$W$333,17,0)&amp;"",IF($C41="No",VLOOKUP($A41,Questions!$A$2:$W$333,16,0)&amp;"",VLOOKUP($A41,Questions!$A$2:$W$333,15,0)&amp;""))))</f>
        <v>Based on the response to AIQU-01 on the "START HERE" tab, this question does not apply to this product or service.</v>
      </c>
      <c r="F41" s="89" t="e">
        <f>VLOOKUP($A41,#REF!,5,0)&amp;""</f>
        <v>#REF!</v>
      </c>
      <c r="I41" s="36"/>
      <c r="J41" s="36"/>
    </row>
    <row r="42" spans="1:10" s="1" customFormat="1" ht="74.25" customHeight="1" x14ac:dyDescent="0.15">
      <c r="A42" s="25" t="s">
        <v>458</v>
      </c>
      <c r="B42" s="24" t="str">
        <f>VLOOKUP($A42,Questions!$A$2:$W$333,2,0)</f>
        <v>Do you authenticate and verify your ML model's feedback?*</v>
      </c>
      <c r="C42" s="28"/>
      <c r="D42" s="42"/>
      <c r="E42" s="79" t="str">
        <f>IF($C$18="No",'Auto Responses'!$A$6,IF($C$20="No",'Auto Responses'!$A$10,IF($C42="Yes",VLOOKUP($A42,Questions!$A$2:$W$333,17,0)&amp;"",IF($C42="No",VLOOKUP($A42,Questions!$A$2:$W$333,16,0)&amp;"",VLOOKUP($A42,Questions!$A$2:$W$333,15,0)&amp;""))))</f>
        <v>Based on the response to AIQU-01 on the "START HERE" tab, this question does not apply to this product or service.</v>
      </c>
      <c r="F42" s="89" t="e">
        <f>VLOOKUP($A42,#REF!,5,0)&amp;""</f>
        <v>#REF!</v>
      </c>
      <c r="I42" s="36"/>
      <c r="J42" s="36"/>
    </row>
    <row r="43" spans="1:10" s="1" customFormat="1" ht="110.25" customHeight="1" x14ac:dyDescent="0.15">
      <c r="A43" s="25" t="s">
        <v>459</v>
      </c>
      <c r="B43" s="24" t="str">
        <f>VLOOKUP($A43,Questions!$A$2:$W$333,2,0)</f>
        <v>Is your ML training data vetted, validated, and verified before training the solution's AI model?</v>
      </c>
      <c r="C43" s="28"/>
      <c r="D43" s="42"/>
      <c r="E43" s="79" t="str">
        <f>IF($C$18="No",'Auto Responses'!$A$6,IF($C$20="No",'Auto Responses'!$A$10,IF($C43="Yes",VLOOKUP($A43,Questions!$A$2:$W$333,17,0)&amp;"",IF($C43="No",VLOOKUP($A43,Questions!$A$2:$W$333,16,0)&amp;"",VLOOKUP($A43,Questions!$A$2:$W$333,15,0)&amp;""))))</f>
        <v>Based on the response to AIQU-01 on the "START HERE" tab, this question does not apply to this product or service.</v>
      </c>
      <c r="F43" s="89" t="e">
        <f>VLOOKUP($A43,#REF!,5,0)&amp;""</f>
        <v>#REF!</v>
      </c>
      <c r="I43" s="36"/>
      <c r="J43" s="36"/>
    </row>
    <row r="44" spans="1:10" s="1" customFormat="1" ht="38.25" customHeight="1" x14ac:dyDescent="0.15">
      <c r="A44" s="25" t="s">
        <v>460</v>
      </c>
      <c r="B44" s="24" t="str">
        <f>VLOOKUP($A44,Questions!$A$2:$W$333,2,0)</f>
        <v>Is your ML training data monitored and audited?</v>
      </c>
      <c r="C44" s="28"/>
      <c r="D44" s="42"/>
      <c r="E44" s="79" t="str">
        <f>IF($C$18="No",'Auto Responses'!$A$6,IF($C$20="No",'Auto Responses'!$A$10,IF($C44="Yes",VLOOKUP($A44,Questions!$A$2:$W$333,17,0)&amp;"",IF($C44="No",VLOOKUP($A44,Questions!$A$2:$W$333,16,0)&amp;"",VLOOKUP($A44,Questions!$A$2:$W$333,15,0)&amp;""))))</f>
        <v>Based on the response to AIQU-01 on the "START HERE" tab, this question does not apply to this product or service.</v>
      </c>
      <c r="F44" s="89" t="e">
        <f>VLOOKUP($A44,#REF!,5,0)&amp;""</f>
        <v>#REF!</v>
      </c>
      <c r="I44" s="36"/>
      <c r="J44" s="36"/>
    </row>
    <row r="45" spans="1:10" s="1" customFormat="1" ht="63" customHeight="1" x14ac:dyDescent="0.15">
      <c r="A45" s="25" t="s">
        <v>461</v>
      </c>
      <c r="B45" s="24" t="str">
        <f>VLOOKUP($A45,Questions!$A$2:$W$333,2,0)</f>
        <v>Have you limited access to your ML training data to only staff with an explicit business need?</v>
      </c>
      <c r="C45" s="28"/>
      <c r="D45" s="42"/>
      <c r="E45" s="79" t="str">
        <f>IF($C$18="No",'Auto Responses'!$A$6,IF($C$20="No",'Auto Responses'!$A$10,IF($C45="Yes",VLOOKUP($A45,Questions!$A$2:$W$333,17,0)&amp;"",IF($C45="No",VLOOKUP($A45,Questions!$A$2:$W$333,16,0)&amp;"",VLOOKUP($A45,Questions!$A$2:$W$333,15,0)&amp;""))))</f>
        <v>Based on the response to AIQU-01 on the "START HERE" tab, this question does not apply to this product or service.</v>
      </c>
      <c r="F45" s="89" t="e">
        <f>VLOOKUP($A45,#REF!,5,0)&amp;""</f>
        <v>#REF!</v>
      </c>
      <c r="I45" s="36"/>
      <c r="J45" s="36"/>
    </row>
    <row r="46" spans="1:10" s="1" customFormat="1" ht="101.25" customHeight="1" x14ac:dyDescent="0.15">
      <c r="A46" s="25" t="s">
        <v>462</v>
      </c>
      <c r="B46" s="24" t="str">
        <f>VLOOKUP($A46,Questions!$A$2:$W$333,2,0)</f>
        <v>Have you implemented adversarial training or other model defense mechanisms to protect your ML-related features?</v>
      </c>
      <c r="C46" s="28"/>
      <c r="D46" s="42"/>
      <c r="E46" s="79" t="str">
        <f>IF($C$18="No",'Auto Responses'!$A$6,IF($C$20="No",'Auto Responses'!$A$10,IF($C46="Yes",VLOOKUP($A46,Questions!$A$2:$W$333,17,0)&amp;"",IF($C46="No",VLOOKUP($A46,Questions!$A$2:$W$333,16,0)&amp;"",VLOOKUP($A46,Questions!$A$2:$W$333,15,0)&amp;""))))</f>
        <v>Based on the response to AIQU-01 on the "START HERE" tab, this question does not apply to this product or service.</v>
      </c>
      <c r="F46" s="89" t="e">
        <f>VLOOKUP($A46,#REF!,5,0)&amp;""</f>
        <v>#REF!</v>
      </c>
      <c r="I46" s="36"/>
      <c r="J46" s="36"/>
    </row>
    <row r="47" spans="1:10" s="1" customFormat="1" ht="102.75" customHeight="1" x14ac:dyDescent="0.15">
      <c r="A47" s="25" t="s">
        <v>463</v>
      </c>
      <c r="B47" s="24" t="str">
        <f>VLOOKUP($A47,Questions!$A$2:$W$333,2,0)</f>
        <v>Do you make your ML model transparent through documentation and log inputs and outputs?</v>
      </c>
      <c r="C47" s="28"/>
      <c r="D47" s="42"/>
      <c r="E47" s="79" t="str">
        <f>IF($C$18="No",'Auto Responses'!$A$6,IF($C$20="No",'Auto Responses'!$A$10,IF($C47="Yes",VLOOKUP($A47,Questions!$A$2:$W$333,17,0)&amp;"",IF($C47="No",VLOOKUP($A47,Questions!$A$2:$W$333,16,0)&amp;"",VLOOKUP($A47,Questions!$A$2:$W$333,15,0)&amp;""))))</f>
        <v>Based on the response to AIQU-01 on the "START HERE" tab, this question does not apply to this product or service.</v>
      </c>
      <c r="F47" s="89" t="e">
        <f>VLOOKUP($A47,#REF!,5,0)&amp;""</f>
        <v>#REF!</v>
      </c>
      <c r="I47" s="36"/>
      <c r="J47" s="36"/>
    </row>
    <row r="48" spans="1:10" s="1" customFormat="1" ht="67.5" customHeight="1" thickBot="1" x14ac:dyDescent="0.2">
      <c r="A48" s="25" t="s">
        <v>464</v>
      </c>
      <c r="B48" s="24" t="str">
        <f>VLOOKUP($A48,Questions!$A$2:$W$333,2,0)</f>
        <v>Do you watermark your ML training data?</v>
      </c>
      <c r="C48" s="28"/>
      <c r="D48" s="42"/>
      <c r="E48" s="79" t="str">
        <f>IF($C$18="No",'Auto Responses'!$A$6,IF($C$20="No",'Auto Responses'!$A$10,IF($C48="Yes",VLOOKUP($A48,Questions!$A$2:$W$333,17,0)&amp;"",IF($C48="No",VLOOKUP($A48,Questions!$A$2:$W$333,16,0)&amp;"",VLOOKUP($A48,Questions!$A$2:$W$333,15,0)&amp;""))))</f>
        <v>Based on the response to AIQU-01 on the "START HERE" tab, this question does not apply to this product or service.</v>
      </c>
      <c r="F48" s="89" t="e">
        <f>VLOOKUP($A48,#REF!,5,0)&amp;""</f>
        <v>#REF!</v>
      </c>
      <c r="G48" s="113" t="s">
        <v>39</v>
      </c>
      <c r="I48" s="36"/>
      <c r="J48" s="36"/>
    </row>
    <row r="49" spans="1:12" s="1" customFormat="1" ht="37.25" customHeight="1" thickBot="1" x14ac:dyDescent="0.2">
      <c r="A49" s="52" t="str">
        <f>VLOOKUP(LEFT($A50,4),'Auto Responses'!$N$4:$O$38,2,0)&amp;""</f>
        <v xml:space="preserve"> AI Large Language Model (LLM)</v>
      </c>
      <c r="B49" s="30"/>
      <c r="C49" s="19" t="s">
        <v>23</v>
      </c>
      <c r="D49" s="33" t="s">
        <v>24</v>
      </c>
      <c r="E49" s="33" t="s">
        <v>25</v>
      </c>
      <c r="F49" s="90" t="s">
        <v>26</v>
      </c>
      <c r="I49" s="36"/>
      <c r="J49" s="36"/>
    </row>
    <row r="50" spans="1:12" s="1" customFormat="1" ht="60" customHeight="1" x14ac:dyDescent="0.15">
      <c r="A50" s="25" t="s">
        <v>465</v>
      </c>
      <c r="B50" s="24" t="str">
        <f>VLOOKUP($A50,Questions!$A$2:$W$333,2,0)</f>
        <v>Do you limit your solution's LLM privileges by default?*</v>
      </c>
      <c r="C50" s="28" t="s">
        <v>28</v>
      </c>
      <c r="D50" s="42" t="inlineStr">
        <is>
          <t xml:space="preserve">The model has no privileges of its own: it can only invoke thirteen read or draft tools that execute under the signed-in user's session and permissions. There is no commit path inside the loop and no service-role database access anywhere in the feature.</t>
        </is>
      </c>
      <c r="E50" s="79" t="str">
        <f>IF($C$18="No",'Auto Responses'!$A$6,IF($C$21="No",'Auto Responses'!$A$11,IF($C50="Yes",VLOOKUP($A50,Questions!$A$2:$W$333,17,0)&amp;"",IF($C50="No",VLOOKUP($A50,Questions!$A$2:$W$333,16,0)&amp;"",VLOOKUP($A50,Questions!$A$2:$W$333,15,0)&amp;""))))</f>
        <v/>
      </c>
      <c r="F50" s="89" t="e">
        <f>VLOOKUP($A50,#REF!,5,0)&amp;""</f>
        <v>#REF!</v>
      </c>
      <c r="I50" s="36"/>
      <c r="J50" s="36"/>
    </row>
    <row r="51" spans="1:12" s="1" customFormat="1" ht="102.75" customHeight="1" x14ac:dyDescent="0.15">
      <c r="A51" s="25" t="s">
        <v>467</v>
      </c>
      <c r="B51" s="24" t="str">
        <f>VLOOKUP($A51,Questions!$A$2:$W$333,2,0)</f>
        <v>Is your LLM training data vetted, validated, and verified before training the solution's AI model?*</v>
      </c>
      <c r="C51" s="28" t="s">
        <v>81</v>
      </c>
      <c r="D51" s="42" t="s">
        <v>468</v>
      </c>
      <c r="E51" s="79" t="str">
        <f>IF($C$18="No",'Auto Responses'!$A$6,IF($C$21="No",'Auto Responses'!$A$11,IF($C51="Yes",VLOOKUP($A51,Questions!$A$2:$W$333,17,0)&amp;"",IF($C51="No",VLOOKUP($A51,Questions!$A$2:$W$333,16,0)&amp;"",VLOOKUP($A51,Questions!$A$2:$W$333,15,0)&amp;""))))</f>
        <v>Looking for policies/procedures for validating and verifying any data used to train the model through validation checks and employing multiple data labelers to validate the accuracy of the data labeling.</v>
      </c>
      <c r="F51" s="89" t="e">
        <f>VLOOKUP($A51,#REF!,5,0)&amp;""</f>
        <v>#REF!</v>
      </c>
      <c r="I51" s="36"/>
      <c r="J51" s="36"/>
    </row>
    <row r="52" spans="1:12" s="1" customFormat="1" ht="75.75" customHeight="1" x14ac:dyDescent="0.15">
      <c r="A52" s="25" t="s">
        <v>469</v>
      </c>
      <c r="B52" s="24" t="str">
        <f>VLOOKUP($A52,Questions!$A$2:$W$333,2,0)</f>
        <v>Do any actions taken by your solution's LLM features or plugins require human intervention?*</v>
      </c>
      <c r="C52" s="28" t="s">
        <v>28</v>
      </c>
      <c r="D52" s="42" t="s">
        <v>470</v>
      </c>
      <c r="E52" s="79" t="str">
        <f>IF($C$18="No",'Auto Responses'!$A$6,IF($C$21="No",'Auto Responses'!$A$11,IF($C52="Yes",VLOOKUP($A52,Questions!$A$2:$W$333,17,0)&amp;"",IF($C52="No",VLOOKUP($A52,Questions!$A$2:$W$333,16,0)&amp;"",VLOOKUP($A52,Questions!$A$2:$W$333,15,0)&amp;""))))</f>
        <v/>
      </c>
      <c r="F52" s="89" t="e">
        <f>VLOOKUP($A52,#REF!,5,0)&amp;""</f>
        <v>#REF!</v>
      </c>
      <c r="I52" s="36"/>
      <c r="J52" s="36"/>
    </row>
    <row r="53" spans="1:12" s="1" customFormat="1" ht="67.5" customHeight="1" x14ac:dyDescent="0.15">
      <c r="A53" s="25" t="s">
        <v>471</v>
      </c>
      <c r="B53" s="24" t="str">
        <f>VLOOKUP($A53,Questions!$A$2:$W$333,2,0)</f>
        <v>Do you limit multiple LLM model plugins being called as part of a single input?*</v>
      </c>
      <c r="C53" s="28" t="s">
        <v>28</v>
      </c>
      <c r="D53" s="42" t="inlineStr">
        <is>
          <t xml:space="preserve">The tool loop is bounded (limited tool calls per turn) with a fixed first-party tool set of thirteen; there are no third-party plugins.</t>
        </is>
      </c>
      <c r="E53" s="79" t="str">
        <f>IF($C$18="No",'Auto Responses'!$A$6,IF($C$21="No",'Auto Responses'!$A$11,IF($C53="Yes",VLOOKUP($A53,Questions!$A$2:$W$333,17,0)&amp;"",IF($C53="No",VLOOKUP($A53,Questions!$A$2:$W$333,16,0)&amp;"",VLOOKUP($A53,Questions!$A$2:$W$333,15,0)&amp;""))))</f>
        <v/>
      </c>
      <c r="F53" s="89" t="e">
        <f>VLOOKUP($A53,#REF!,5,0)&amp;""</f>
        <v>#REF!</v>
      </c>
      <c r="I53" s="36"/>
      <c r="J53" s="36"/>
    </row>
    <row r="54" spans="1:12" s="1" customFormat="1" ht="49.5" customHeight="1" x14ac:dyDescent="0.15">
      <c r="A54" s="25" t="s">
        <v>473</v>
      </c>
      <c r="B54" s="24" t="str">
        <f>VLOOKUP($A54,Questions!$A$2:$W$333,2,0)</f>
        <v>Do you limit your solution's LLM resource use per request, per step, and per action?</v>
      </c>
      <c r="C54" s="28" t="s">
        <v>28</v>
      </c>
      <c r="D54" s="42" t="s">
        <v>474</v>
      </c>
      <c r="E54" s="79" t="str">
        <f>IF($C$18="No",'Auto Responses'!$A$6,IF($C$21="No",'Auto Responses'!$A$11,IF($C54="Yes",VLOOKUP($A54,Questions!$A$2:$W$333,17,0)&amp;"",IF($C54="No",VLOOKUP($A54,Questions!$A$2:$W$333,16,0)&amp;"",VLOOKUP($A54,Questions!$A$2:$W$333,15,0)&amp;""))))</f>
        <v/>
      </c>
      <c r="F54" s="89" t="e">
        <f>VLOOKUP($A54,#REF!,5,0)&amp;""</f>
        <v>#REF!</v>
      </c>
      <c r="I54" s="36"/>
      <c r="J54" s="36"/>
    </row>
    <row r="55" spans="1:12" s="1" customFormat="1" ht="55.5" customHeight="1" x14ac:dyDescent="0.15">
      <c r="A55" s="25" t="s">
        <v>475</v>
      </c>
      <c r="B55" s="24" t="str">
        <f>VLOOKUP($A55,Questions!$A$2:$W$333,2,0)</f>
        <v>Do you leverage LLM model tuning or other model validation mechanisms?</v>
      </c>
      <c r="C55" s="28" t="s">
        <v>33</v>
      </c>
      <c r="D55" s="42" t="s">
        <v>476</v>
      </c>
      <c r="E55" s="79" t="str">
        <f>IF($C$18="No",'Auto Responses'!$A$6,IF($C$21="No",'Auto Responses'!$A$11,IF($C55="Yes",VLOOKUP($A55,Questions!$A$2:$W$333,17,0)&amp;"",IF($C55="No",VLOOKUP($A55,Questions!$A$2:$W$333,16,0)&amp;"",VLOOKUP($A55,Questions!$A$2:$W$333,15,0)&amp;""))))</f>
        <v/>
      </c>
      <c r="F55" s="89" t="e">
        <f>VLOOKUP($A55,#REF!,5,0)&amp;""</f>
        <v>#REF!</v>
      </c>
      <c r="G55" s="113" t="s">
        <v>39</v>
      </c>
      <c r="I55" s="36"/>
      <c r="J55" s="36"/>
    </row>
    <row r="56" spans="1:12" s="1" customFormat="1" ht="33" customHeight="1" x14ac:dyDescent="0.15">
      <c r="A56" s="46" t="s">
        <v>55</v>
      </c>
      <c r="C56" s="14"/>
      <c r="D56" s="15"/>
      <c r="E56" s="114" t="s">
        <v>477</v>
      </c>
      <c r="I56" s="36"/>
      <c r="J56" s="36"/>
    </row>
    <row r="57" spans="1:12" s="1" customFormat="1" ht="15" hidden="1" customHeight="1" x14ac:dyDescent="0.15">
      <c r="A57"/>
      <c r="C57" s="14"/>
      <c r="D57" s="15"/>
      <c r="E57" s="16"/>
      <c r="I57" s="36"/>
      <c r="J57" s="36"/>
    </row>
    <row r="58" spans="1:12" ht="15" hidden="1" customHeight="1" x14ac:dyDescent="0.2">
      <c r="A58" s="1"/>
      <c r="B58" s="14"/>
      <c r="C58" s="56"/>
      <c r="D58" s="16"/>
      <c r="E58" s="1"/>
      <c r="F58" s="1"/>
      <c r="H58" s="36"/>
      <c r="I58" s="1"/>
      <c r="J58" s="1"/>
      <c r="L58"/>
    </row>
    <row r="59" spans="1:12" ht="16" hidden="1" x14ac:dyDescent="0.2">
      <c r="A59" s="25" t="e">
        <f>#REF!</f>
        <v>#REF!</v>
      </c>
    </row>
    <row r="60" spans="1:12" ht="16" hidden="1" x14ac:dyDescent="0.2">
      <c r="A60" s="25" t="e">
        <f>#REF!</f>
        <v>#REF!</v>
      </c>
    </row>
    <row r="61" spans="1:12" ht="16" hidden="1" x14ac:dyDescent="0.2">
      <c r="A61" s="25" t="e">
        <f>#REF!</f>
        <v>#REF!</v>
      </c>
    </row>
    <row r="62" spans="1:12" ht="16" hidden="1" x14ac:dyDescent="0.2">
      <c r="A62" s="25" t="e">
        <f>#REF!</f>
        <v>#REF!</v>
      </c>
    </row>
    <row r="63" spans="1:12" ht="16" hidden="1" x14ac:dyDescent="0.2">
      <c r="A63" s="25" t="e">
        <f>#REF!</f>
        <v>#REF!</v>
      </c>
    </row>
    <row r="64" spans="1:12" ht="16" hidden="1" x14ac:dyDescent="0.2">
      <c r="A64" s="25" t="e">
        <f>#REF!</f>
        <v>#REF!</v>
      </c>
    </row>
    <row r="65" spans="1:1" ht="16" hidden="1" x14ac:dyDescent="0.2">
      <c r="A65" s="25" t="e">
        <f>#REF!</f>
        <v>#REF!</v>
      </c>
    </row>
    <row r="1048576" ht="6" customHeight="1" x14ac:dyDescent="0.2"/>
  </sheetData>
  <dataValidations count="3">
    <dataValidation allowBlank="1" showInputMessage="1" showErrorMessage="1" promptTitle="Warning!" prompt="The HECVAT is built using a number of complex formulas. Editing this cell can break the functionality of the tool. " sqref="A3:A56 B2:B56 C2 C5:F12 C17 C19 C22 C28 C34 C40 C49 D2 D3 D17 D19 D22 D28 D34 D40 D49 E2 E3 E17:F55 F2 F3" xr:uid="{00000000-0002-0000-0700-000000000000}"/>
    <dataValidation allowBlank="1" showInputMessage="1" showErrorMessage="1" prompt="This answer has been populated from the &quot;START HERE&quot; tab and does not need to be re-entered." sqref="C3 C13:C16 C18" xr:uid="{00000000-0002-0000-0700-000001000000}"/>
    <dataValidation allowBlank="1" showInputMessage="1" showErrorMessage="1" prompt="This cell should be left blank. Input your answer in column C." sqref="D26 D38" xr:uid="{00000000-0002-0000-0700-000002000000}"/>
  </dataValidations>
  <hyperlinks>
    <hyperlink ref="A11" r:id="rId1" display="http://www.educause.edu/HECVAT" xr:uid="{00000000-0004-0000-0700-000000000000}"/>
  </hyperlinks>
  <pageMargins left="0.75" right="0.75" top="1" bottom="1" header="0.5" footer="0.5"/>
  <pageSetup orientation="landscape"/>
  <headerFooter>
    <oddFooter>&amp;L&amp;"Helvetica,Regular"&amp;12 &amp;K000000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636C"/>
  </sheetPr>
  <dimension ref="A1:K117"/>
  <sheetViews>
    <sheetView showGridLines="0" showZeros="0" topLeftCell="A2" zoomScale="80" zoomScaleNormal="80" workbookViewId="0">
      <selection activeCell="A2" sqref="A2"/>
    </sheetView>
  </sheetViews>
  <sheetFormatPr baseColWidth="10" defaultColWidth="0" defaultRowHeight="0" customHeight="1" zeroHeight="1" x14ac:dyDescent="0.2"/>
  <cols>
    <col min="1" max="1" width="8.25" style="143" customWidth="1"/>
    <col min="2" max="2" width="55.125" style="1" customWidth="1"/>
    <col min="3" max="3" width="18.875" style="14" customWidth="1"/>
    <col min="4" max="4" width="37.75" style="15" customWidth="1"/>
    <col min="5" max="5" width="32" style="45" customWidth="1"/>
    <col min="6" max="6" width="30.75" style="84" customWidth="1"/>
    <col min="7" max="7" width="18.125" style="1" customWidth="1"/>
    <col min="8" max="8" width="18.125" style="36" hidden="1" customWidth="1"/>
    <col min="9" max="10" width="18.125" style="1" hidden="1" customWidth="1"/>
    <col min="11" max="11" width="6.625" style="1" hidden="1" customWidth="1"/>
    <col min="12" max="12" width="6.625" style="143" hidden="1" customWidth="1"/>
    <col min="13" max="16384" width="6.625" style="143" hidden="1"/>
  </cols>
  <sheetData>
    <row r="1" spans="1:9" ht="221" hidden="1" x14ac:dyDescent="0.2">
      <c r="A1" t="s">
        <v>0</v>
      </c>
    </row>
    <row r="2" spans="1:9" ht="36" customHeight="1" x14ac:dyDescent="0.2">
      <c r="A2" s="80" t="s">
        <v>478</v>
      </c>
      <c r="B2" s="80"/>
      <c r="C2" s="81"/>
      <c r="D2" s="80"/>
      <c r="E2" s="82"/>
      <c r="F2" s="85" t="str">
        <f>'Auto Responses'!$A$36</f>
        <v>Version 4.0</v>
      </c>
    </row>
    <row r="3" spans="1:9" s="1" customFormat="1" ht="29" customHeight="1" x14ac:dyDescent="0.15">
      <c r="A3" s="38" t="s">
        <v>2</v>
      </c>
      <c r="B3" s="63"/>
      <c r="C3" s="53" t="str">
        <f>'START HERE'!$C$3</f>
        <v xml:space="preserve">10/11/2026</v>
      </c>
      <c r="D3" s="37"/>
      <c r="E3" s="37"/>
      <c r="F3" s="50"/>
      <c r="H3" s="36"/>
    </row>
    <row r="4" spans="1:9" s="1" customFormat="1" ht="36" customHeight="1" x14ac:dyDescent="0.15">
      <c r="A4" s="17" t="s">
        <v>4</v>
      </c>
      <c r="B4" s="18"/>
      <c r="C4" s="19"/>
      <c r="D4" s="20"/>
      <c r="E4" s="21"/>
      <c r="F4" s="21"/>
      <c r="H4" s="36"/>
    </row>
    <row r="5" spans="1:9" s="1" customFormat="1" ht="19.5" customHeight="1" x14ac:dyDescent="0.15">
      <c r="A5" s="49" t="str">
        <f>HLOOKUP($A$4,'Auto Responses'!$D$2:$D$8,2,0)&amp;""</f>
        <v>1. Complete the "Start Here" tab and review the "Required Questions" guidance to find the other sections are required for your product or service.</v>
      </c>
      <c r="B5" s="22"/>
      <c r="C5" s="54"/>
      <c r="D5" s="22"/>
      <c r="E5" s="22"/>
      <c r="F5" s="128"/>
      <c r="I5" s="36"/>
    </row>
    <row r="6" spans="1:9" s="1" customFormat="1" ht="19.5" customHeight="1" x14ac:dyDescent="0.15">
      <c r="A6" s="49" t="str">
        <f>HLOOKUP($A$4,'Auto Responses'!$D$2:$D$8,3,0)&amp;""</f>
        <v>2. Complete the "Organization" tab and the applicable questions in each of the next 5 tabs (Product through Privacy) that apply, based on your answers to the "Required Questions."</v>
      </c>
      <c r="B6" s="22"/>
      <c r="C6" s="54"/>
      <c r="D6" s="22"/>
      <c r="E6" s="22"/>
      <c r="F6" s="129"/>
      <c r="I6" s="36"/>
    </row>
    <row r="7" spans="1:9" s="1" customFormat="1" ht="19.5" customHeight="1" x14ac:dyDescent="0.15">
      <c r="A7" s="49" t="str">
        <f>HLOOKUP($A$4,'Auto Responses'!$D$2:$D$8,4,0)&amp;""</f>
        <v xml:space="preserve">3. Guidance in column E may change based on your answers to prompt details in "Additional Information." If leaving an answer blank, you must also state why in "Additional Information". </v>
      </c>
      <c r="B7" s="22"/>
      <c r="C7" s="54"/>
      <c r="D7" s="22"/>
      <c r="E7" s="22"/>
      <c r="F7" s="129"/>
      <c r="I7" s="36"/>
    </row>
    <row r="8" spans="1:9" s="1" customFormat="1" ht="19.5" customHeight="1" x14ac:dyDescent="0.15">
      <c r="A8" s="49" t="str">
        <f>HLOOKUP($A$4,'Auto Responses'!$D$2:$D$8,5,0)&amp;""</f>
        <v>4. DO NOT complete any fields in the "Analyst Report" sections or the "Analyst Notes" column.</v>
      </c>
      <c r="B8" s="22"/>
      <c r="C8" s="54"/>
      <c r="D8" s="22"/>
      <c r="E8" s="22"/>
      <c r="F8" s="129"/>
      <c r="I8" s="36"/>
    </row>
    <row r="9" spans="1:9" s="1" customFormat="1" ht="19.5" customHeight="1" x14ac:dyDescent="0.15">
      <c r="A9" s="49" t="str">
        <f>HLOOKUP($A$4,'Auto Responses'!$D$2:$D$8,6,0)&amp;""</f>
        <v>5. Return the completed file to institutions.</v>
      </c>
      <c r="B9" s="22"/>
      <c r="C9" s="54"/>
      <c r="D9" s="22"/>
      <c r="E9" s="22"/>
      <c r="F9" s="129"/>
      <c r="I9" s="36"/>
    </row>
    <row r="10" spans="1:9" s="1" customFormat="1" ht="19.5" customHeight="1" x14ac:dyDescent="0.15">
      <c r="A10" s="120" t="str">
        <f>HLOOKUP($A$4,'Auto Responses'!$D$2:$D$8,7,0)&amp;""</f>
        <v>* Denotes critical questions. Critical questions are those deemed most important to institutions by higher education volunteers.</v>
      </c>
      <c r="B10" s="22"/>
      <c r="C10" s="54"/>
      <c r="D10" s="22"/>
      <c r="E10" s="22"/>
      <c r="F10" s="129"/>
      <c r="I10" s="36"/>
    </row>
    <row r="11" spans="1:9" s="1" customFormat="1" ht="19.5" customHeight="1" x14ac:dyDescent="0.15">
      <c r="A11" s="119" t="str">
        <f>HLOOKUP($A$4,'Auto Responses'!$D$2:$D$9,8,0)&amp;""</f>
        <v>For full instructions, please visit educause.edu/HECVAT</v>
      </c>
      <c r="B11" s="22"/>
      <c r="C11" s="54"/>
      <c r="D11" s="22"/>
      <c r="E11" s="22"/>
      <c r="F11" s="130"/>
      <c r="I11" s="36"/>
    </row>
    <row r="12" spans="1:9" s="1" customFormat="1" ht="36" customHeight="1" x14ac:dyDescent="0.15">
      <c r="A12" s="52" t="str">
        <f>VLOOKUP(LEFT($A13,4),'Auto Responses'!$N$4:$O$38,2,0)&amp;""</f>
        <v xml:space="preserve"> General Information</v>
      </c>
      <c r="B12" s="18"/>
      <c r="C12" s="19" t="s">
        <v>23</v>
      </c>
      <c r="D12" s="65"/>
      <c r="E12" s="66"/>
      <c r="F12" s="66"/>
      <c r="H12" s="36"/>
    </row>
    <row r="13" spans="1:9" s="1" customFormat="1" ht="22.25" customHeight="1" x14ac:dyDescent="0.15">
      <c r="A13" s="25" t="s">
        <v>5</v>
      </c>
      <c r="B13" s="64" t="str">
        <f>VLOOKUP($A13,Questions!$A$2:$W$333,2,0)&amp;""</f>
        <v>Solution Provider Name</v>
      </c>
      <c r="C13" s="60" t="str">
        <f>VLOOKUP($A13,'START HERE'!$A$13:$C$21,3,0)&amp;""</f>
        <v>Tamahagane, LLC (product: TRIOPilot)</v>
      </c>
      <c r="D13" s="37"/>
      <c r="E13" s="37"/>
      <c r="F13" s="50"/>
      <c r="H13" s="36"/>
    </row>
    <row r="14" spans="1:9" s="1" customFormat="1" ht="22.25" customHeight="1" x14ac:dyDescent="0.15">
      <c r="A14" s="25" t="s">
        <v>7</v>
      </c>
      <c r="B14" s="64" t="str">
        <f>VLOOKUP($A14,Questions!$A$2:$W$333,2,0)&amp;""</f>
        <v>Solution Name</v>
      </c>
      <c r="C14" s="60" t="str">
        <f>VLOOKUP($A14,'START HERE'!$A$13:$C$21,3,0)&amp;""</f>
        <v>TRIOPilot</v>
      </c>
      <c r="D14" s="37"/>
      <c r="E14" s="37"/>
      <c r="F14" s="50"/>
      <c r="H14" s="36"/>
    </row>
    <row r="15" spans="1:9" s="1" customFormat="1" ht="22.25" customHeight="1" x14ac:dyDescent="0.15">
      <c r="A15" s="25" t="s">
        <v>9</v>
      </c>
      <c r="B15" s="64" t="str">
        <f>VLOOKUP($A15,Questions!$A$2:$W$333,2,0)&amp;""</f>
        <v>Solution Description</v>
      </c>
      <c r="C15" s="60" t="str">
        <f>VLOOKUP($A15,'START HERE'!$A$13:$C$21,3,0)&amp;""</f>
        <v>TRIOPilot is a cloud-based, multi-tenant student services platform for Federal TRIO college access programs (EOC, Talent Search, Upward Bound, UBMS, SSS, McNair, and VUB). It provides online student applications and intake, advising and case management, contact and service logging, document management, scheduling, optional two-way SMS, and Annual Performance Report (APR) generation for program staff.</v>
      </c>
      <c r="D15" s="37"/>
      <c r="E15" s="37"/>
      <c r="F15" s="50"/>
      <c r="H15" s="36"/>
    </row>
    <row r="16" spans="1:9" s="1" customFormat="1" ht="22.25" customHeight="1" x14ac:dyDescent="0.15">
      <c r="A16" s="25" t="s">
        <v>19</v>
      </c>
      <c r="B16" s="64" t="str">
        <f>VLOOKUP($A16,Questions!$A$2:$W$333,2,0)&amp;""</f>
        <v>Country of Company Headquarters</v>
      </c>
      <c r="C16" s="60" t="str">
        <f>VLOOKUP($A16,'START HERE'!$A$13:$C$21,3,0)&amp;""</f>
        <v>United States</v>
      </c>
      <c r="D16" s="37"/>
      <c r="E16" s="37"/>
      <c r="F16" s="50"/>
      <c r="H16" s="36"/>
    </row>
    <row r="17" spans="1:8" s="1" customFormat="1" ht="22.25" customHeight="1" x14ac:dyDescent="0.15">
      <c r="A17" s="25" t="s">
        <v>21</v>
      </c>
      <c r="B17" s="64" t="str">
        <f>VLOOKUP($A17,Questions!$A$2:$W$333,2,0)&amp;""</f>
        <v>Employee Work Locations (all)</v>
      </c>
      <c r="C17" s="60" t="str">
        <f>VLOOKUP($A17,'START HERE'!$A$13:$C$21,3,0)&amp;""</f>
        <v>United States only (Florida; fully remote, no offices)</v>
      </c>
      <c r="D17" s="37"/>
      <c r="E17" s="37"/>
      <c r="F17" s="50"/>
      <c r="H17" s="36"/>
    </row>
    <row r="18" spans="1:8" s="1" customFormat="1" ht="37.25" customHeight="1" thickBot="1" x14ac:dyDescent="0.2">
      <c r="A18" s="52" t="str">
        <f>VLOOKUP(LEFT($A19,4),'Auto Responses'!$N$4:$O$38,2,0)&amp;""</f>
        <v xml:space="preserve"> Required Questions</v>
      </c>
      <c r="B18" s="30"/>
      <c r="C18" s="19" t="s">
        <v>23</v>
      </c>
      <c r="D18" s="33" t="s">
        <v>24</v>
      </c>
      <c r="E18" s="33" t="s">
        <v>25</v>
      </c>
      <c r="F18" s="91" t="s">
        <v>26</v>
      </c>
      <c r="H18" s="36"/>
    </row>
    <row r="19" spans="1:8" s="1" customFormat="1" ht="38.25" customHeight="1" x14ac:dyDescent="0.15">
      <c r="A19" s="25" t="s">
        <v>44</v>
      </c>
      <c r="B19" s="24" t="str">
        <f>VLOOKUP($A19,Questions!$A$2:$W$333,2,0)</f>
        <v>Does your solution have AI features, or are there plans to implement AI features in the next 12 months?</v>
      </c>
      <c r="C19" s="57" t="str">
        <f>VLOOKUP($A19,'START HERE'!$A$23:$F$36,3,0)&amp;""</f>
        <v>Yes</v>
      </c>
      <c r="D19" s="43" t="str">
        <f>VLOOKUP($A19,'START HERE'!$A$23:$F$36,4,0)&amp;""</f>
        <v xml:space="preserve">An optional staff-facing AI assistant is generally available. It looks up students and counts, builds lists, answers questions from the help center, and drafts contact log entries and text messages that a person reviews and sends. It is disabled by default for every program; each program's administrators decide whether to turn it on. Each program's AI traffic can run under its own API credential and spend limit, which TRIOPilot can revoke for that program alone. AI processing uses Anthropic's commercial API, whose terms of service incorporate the Anthropic Data Processing Addendum by reference, contractually prohibit training models on customer content, and automatically delete API inputs and outputs within 30 days. See the AI tab.</v>
      </c>
      <c r="E19" s="29" t="str">
        <f>IF($C19="Yes",VLOOKUP($A19,Questions!$A$2:$W$333,17,0)&amp;"",IF($C19="No",VLOOKUP($A19,Questions!$A$2:$W$333,16,0)&amp;"",VLOOKUP($A19,Questions!$A$2:$W$333,15,0)&amp;""))</f>
        <v>DO complete the Artificial Intelligence (AI) worksheet</v>
      </c>
      <c r="F19" s="92" t="e">
        <f>VLOOKUP($A19,'START HERE'!$A$23:$F$36,6,0)&amp;""</f>
        <v>#REF!</v>
      </c>
      <c r="H19" s="36"/>
    </row>
    <row r="20" spans="1:8" s="1" customFormat="1" ht="50.25" customHeight="1" x14ac:dyDescent="0.15">
      <c r="A20" s="25" t="s">
        <v>46</v>
      </c>
      <c r="B20" s="24" t="str">
        <f>VLOOKUP($A20,Questions!$A$2:$W$333,2,0)</f>
        <v>Does your solution process protected health information (PHI) or any data covered by the Health Insurance Portability and Accountability Act (HIPAA)?</v>
      </c>
      <c r="C20" s="57" t="str">
        <f>VLOOKUP($A20,'START HERE'!$A$23:$F$36,3,0)&amp;""</f>
        <v>No</v>
      </c>
      <c r="D20" s="43" t="str">
        <f>VLOOKUP($A20,'START HERE'!$A$23:$F$36,4,0)&amp;""</f>
        <v>TRIOPilot is not a HIPAA covered entity or business associate and does not process protected health information.</v>
      </c>
      <c r="E20" s="29" t="str">
        <f>IF($C20="Yes",VLOOKUP($A20,Questions!$A$2:$W$333,17,0)&amp;"",IF($C20="No",VLOOKUP($A20,Questions!$A$2:$W$333,16,0)&amp;"",VLOOKUP($A20,Questions!$A$2:$W$333,15,0)&amp;""))</f>
        <v>DO NOT complete the HIPAA section in the Case-Specific worksheet</v>
      </c>
      <c r="F20" s="92" t="e">
        <f>VLOOKUP($A20,'START HERE'!$A$23:$F$36,6,0)&amp;""</f>
        <v>#REF!</v>
      </c>
      <c r="H20" s="36"/>
    </row>
    <row r="21" spans="1:8" s="1" customFormat="1" ht="56.25" customHeight="1" x14ac:dyDescent="0.15">
      <c r="A21" s="25" t="s">
        <v>48</v>
      </c>
      <c r="B21" s="24" t="str">
        <f>VLOOKUP($A21,Questions!$A$2:$W$333,2,0)</f>
        <v>Is the solution designed to process, store, or transmit credit card information?</v>
      </c>
      <c r="C21" s="57" t="str">
        <f>VLOOKUP($A21,'START HERE'!$A$23:$F$36,3,0)&amp;""</f>
        <v>No</v>
      </c>
      <c r="D21" s="43" t="str">
        <f>VLOOKUP($A21,'START HERE'!$A$23:$F$36,4,0)&amp;""</f>
        <v>The platform does not collect, process, store, or transmit cardholder data from students or institutional users. The only payment in the relationship is the institution's annual subscription which, when paid by card, is handled entirely on Stripe's PCI DSS Level 1 hosted checkout; card data never touches TRIOPilot systems.</v>
      </c>
      <c r="E21" s="29" t="str">
        <f>IF($C21="Yes",VLOOKUP($A21,Questions!$A$2:$W$333,17,0)&amp;"",IF($C21="No",VLOOKUP($A21,Questions!$A$2:$W$333,16,0)&amp;"",VLOOKUP($A21,Questions!$A$2:$W$333,15,0)&amp;""))</f>
        <v>DO NOT complete the PCI-DSS section in the Case-Specific worksheet</v>
      </c>
      <c r="F21" s="92" t="e">
        <f>VLOOKUP($A21,'START HERE'!$A$23:$F$36,6,0)&amp;""</f>
        <v>#REF!</v>
      </c>
      <c r="H21" s="36"/>
    </row>
    <row r="22" spans="1:8" s="1" customFormat="1" ht="56.25" customHeight="1" thickBot="1" x14ac:dyDescent="0.2">
      <c r="A22" s="25" t="s">
        <v>52</v>
      </c>
      <c r="B22" s="24" t="str">
        <f>VLOOKUP($A22,Questions!$A$2:$W$333,2,0)</f>
        <v>Does your solution have access to personal or institutional data?</v>
      </c>
      <c r="C22" s="57" t="str">
        <f>VLOOKUP($A22,'START HERE'!$A$23:$F$36,3,0)&amp;""</f>
        <v>Yes</v>
      </c>
      <c r="D22" s="43" t="str">
        <f>VLOOKUP($A22,'START HERE'!$A$23:$F$36,4,0)&amp;""</f>
        <v>The solution stores student education records (FERPA) entered by program staff and by applicants: demographics, eligibility, educational status, service contacts, documents, and APR outcome data.</v>
      </c>
      <c r="E22" s="29" t="str">
        <f>IF($C22="Yes",VLOOKUP($A22,Questions!$A$2:$W$333,17,0)&amp;"",IF($C22="No",VLOOKUP($A22,Questions!$A$2:$W$333,16,0)&amp;"",VLOOKUP($A22,Questions!$A$2:$W$333,15,0)&amp;""))</f>
        <v>DO complete the Privacy tab</v>
      </c>
      <c r="F22" s="92" t="e">
        <f>VLOOKUP($A22,'START HERE'!$A$23:$F$36,6,0)&amp;""</f>
        <v>#REF!</v>
      </c>
      <c r="G22" s="113" t="s">
        <v>39</v>
      </c>
      <c r="H22" s="36"/>
    </row>
    <row r="23" spans="1:8" s="1" customFormat="1" ht="37.25" customHeight="1" thickBot="1" x14ac:dyDescent="0.2">
      <c r="A23" s="52" t="str">
        <f>VLOOKUP(LEFT($A24,4),'Auto Responses'!$N$4:$O$38,2,0)&amp;""</f>
        <v xml:space="preserve"> General Privacy</v>
      </c>
      <c r="B23" s="30"/>
      <c r="C23" s="19" t="s">
        <v>23</v>
      </c>
      <c r="D23" s="33" t="s">
        <v>24</v>
      </c>
      <c r="E23" s="33" t="s">
        <v>25</v>
      </c>
      <c r="F23" s="90" t="s">
        <v>26</v>
      </c>
      <c r="H23" s="36"/>
    </row>
    <row r="24" spans="1:8" s="1" customFormat="1" ht="29.25" customHeight="1" x14ac:dyDescent="0.15">
      <c r="A24" s="25" t="s">
        <v>479</v>
      </c>
      <c r="B24" s="24" t="str">
        <f>VLOOKUP($A24,Questions!$A$2:$W$333,2,0)</f>
        <v>Does your solution process FERPA-related data?</v>
      </c>
      <c r="C24" s="28" t="s">
        <v>28</v>
      </c>
      <c r="D24" s="44" t="s">
        <v>480</v>
      </c>
      <c r="E24" s="29" t="str">
        <f>IF($C24="Yes",VLOOKUP($A24,Questions!$A$2:$W$333,17,0)&amp;"",IF($C24="No",VLOOKUP($A24,Questions!$A$2:$W$333,16,0)&amp;"",VLOOKUP($A24,Questions!$A$2:$W$333,15,0)&amp;""))</f>
        <v/>
      </c>
      <c r="F24" s="92" t="e">
        <f>VLOOKUP($A24,#REF!,5,0)&amp;""</f>
        <v>#REF!</v>
      </c>
      <c r="H24" s="36"/>
    </row>
    <row r="25" spans="1:8" s="1" customFormat="1" ht="27" customHeight="1" x14ac:dyDescent="0.15">
      <c r="A25" s="25" t="s">
        <v>481</v>
      </c>
      <c r="B25" s="24" t="str">
        <f>VLOOKUP($A25,Questions!$A$2:$W$333,2,0)</f>
        <v>Does your solution process GDPR-related or PIPL-related data?</v>
      </c>
      <c r="C25" s="28" t="s">
        <v>33</v>
      </c>
      <c r="D25" s="44" t="s">
        <v>482</v>
      </c>
      <c r="E25" s="29" t="str">
        <f>IF($C25="Yes",VLOOKUP($A25,Questions!$A$2:$W$333,17,0)&amp;"",IF($C25="No",VLOOKUP($A25,Questions!$A$2:$W$333,16,0)&amp;"",VLOOKUP($A25,Questions!$A$2:$W$333,15,0)&amp;""))</f>
        <v/>
      </c>
      <c r="F25" s="92" t="e">
        <f>VLOOKUP($A25,#REF!,5,0)&amp;""</f>
        <v>#REF!</v>
      </c>
      <c r="H25" s="36"/>
    </row>
    <row r="26" spans="1:8" s="1" customFormat="1" ht="35.25" customHeight="1" x14ac:dyDescent="0.15">
      <c r="A26" s="25" t="s">
        <v>483</v>
      </c>
      <c r="B26" s="24" t="str">
        <f>VLOOKUP($A26,Questions!$A$2:$W$333,2,0)</f>
        <v>Does your solution process personal data regulated by state law(s) (e.g., CCPA)?</v>
      </c>
      <c r="C26" s="28" t="s">
        <v>28</v>
      </c>
      <c r="D26" s="44" t="s">
        <v>484</v>
      </c>
      <c r="E26" s="29" t="str">
        <f>IF($C26="Yes",VLOOKUP($A26,Questions!$A$2:$W$333,17,0)&amp;"",IF($C26="No",VLOOKUP($A26,Questions!$A$2:$W$333,16,0)&amp;"",VLOOKUP($A26,Questions!$A$2:$W$333,15,0)&amp;""))</f>
        <v/>
      </c>
      <c r="F26" s="92" t="e">
        <f>VLOOKUP($A26,#REF!,5,0)&amp;""</f>
        <v>#REF!</v>
      </c>
      <c r="H26" s="36"/>
    </row>
    <row r="27" spans="1:8" s="1" customFormat="1" ht="39" customHeight="1" x14ac:dyDescent="0.15">
      <c r="A27" s="25" t="s">
        <v>485</v>
      </c>
      <c r="B27" s="24" t="str">
        <f>VLOOKUP($A27,Questions!$A$2:$W$333,2,0)</f>
        <v>Does your solution process user-provided data that may contain regulated information?</v>
      </c>
      <c r="C27" s="28" t="s">
        <v>28</v>
      </c>
      <c r="D27" s="44" t="s">
        <v>486</v>
      </c>
      <c r="E27" s="29" t="str">
        <f>IF($C27="Yes",VLOOKUP($A27,Questions!$A$2:$W$333,17,0)&amp;"",IF($C27="No",VLOOKUP($A27,Questions!$A$2:$W$333,16,0)&amp;"",VLOOKUP($A27,Questions!$A$2:$W$333,15,0)&amp;""))</f>
        <v/>
      </c>
      <c r="F27" s="92" t="e">
        <f>VLOOKUP($A27,#REF!,5,0)&amp;""</f>
        <v>#REF!</v>
      </c>
      <c r="H27" s="36"/>
    </row>
    <row r="28" spans="1:8" s="1" customFormat="1" ht="27.75" customHeight="1" thickBot="1" x14ac:dyDescent="0.2">
      <c r="A28" s="25" t="s">
        <v>487</v>
      </c>
      <c r="B28" s="24" t="str">
        <f>VLOOKUP($A28,Questions!$A$2:$W$333,2,0)</f>
        <v>Web Link to Product/Service Privacy Notice</v>
      </c>
      <c r="C28" s="60" t="s">
        <v>69</v>
      </c>
      <c r="D28" s="26"/>
      <c r="E28" s="29" t="str">
        <f>IF($C28="Yes",VLOOKUP($A28,Questions!$A$2:$W$333,17,0)&amp;"",IF($C28="No",VLOOKUP($A28,Questions!$A$2:$W$333,16,0)&amp;"",VLOOKUP($A28,Questions!$A$2:$W$333,15,0)&amp;""))</f>
        <v/>
      </c>
      <c r="F28" s="92" t="e">
        <f>VLOOKUP($A28,#REF!,5,0)&amp;""</f>
        <v>#REF!</v>
      </c>
      <c r="G28" s="113" t="s">
        <v>39</v>
      </c>
      <c r="H28" s="36"/>
    </row>
    <row r="29" spans="1:8" s="1" customFormat="1" ht="37.25" customHeight="1" thickBot="1" x14ac:dyDescent="0.2">
      <c r="A29" s="52" t="str">
        <f>VLOOKUP(LEFT($A30,4),'Auto Responses'!$N$4:$O$38,2,0)&amp;""</f>
        <v xml:space="preserve"> Privacy-Specific Company Details</v>
      </c>
      <c r="B29" s="30"/>
      <c r="C29" s="19" t="s">
        <v>23</v>
      </c>
      <c r="D29" s="33" t="s">
        <v>24</v>
      </c>
      <c r="E29" s="33" t="s">
        <v>25</v>
      </c>
      <c r="F29" s="90" t="s">
        <v>26</v>
      </c>
      <c r="H29" s="36"/>
    </row>
    <row r="30" spans="1:8" s="1" customFormat="1" ht="78" customHeight="1" x14ac:dyDescent="0.15">
      <c r="A30" s="25" t="s">
        <v>488</v>
      </c>
      <c r="B30" s="24" t="str">
        <f>VLOOKUP($A30,Questions!$A$2:$W$333,2,0)</f>
        <v>Have you had a personal data breach in the past three years that involved reporting to a governmental agency, notice to individuals (including voluntary notice), or notice to another organization or institution?*</v>
      </c>
      <c r="C30" s="28" t="s">
        <v>33</v>
      </c>
      <c r="D30" s="44" t="s">
        <v>489</v>
      </c>
      <c r="E30" s="29" t="str">
        <f>IF($C30="Yes",VLOOKUP($A30,Questions!$A$2:$W$333,17,0)&amp;"",IF($C30="No",VLOOKUP($A30,Questions!$A$2:$W$333,16,0)&amp;"",VLOOKUP($A30,Questions!$A$2:$W$333,15,0)&amp;""))</f>
        <v/>
      </c>
      <c r="F30" s="92" t="e">
        <f>VLOOKUP($A30,#REF!,5,0)&amp;""</f>
        <v>#REF!</v>
      </c>
      <c r="H30" s="36"/>
    </row>
    <row r="31" spans="1:8" s="1" customFormat="1" ht="60.75" customHeight="1" x14ac:dyDescent="0.15">
      <c r="A31" s="25" t="s">
        <v>490</v>
      </c>
      <c r="B31" s="24" t="str">
        <f>VLOOKUP($A31,Questions!$A$2:$W$333,2,0)</f>
        <v>Use this area to share information about your privacy practices that will assist those who are assessing your company data privacy program.*</v>
      </c>
      <c r="C31" s="60" t="inlineStr">
        <is>
          <t xml:space="preserve">Data minimization is a design rule: the platform stores no Social Security numbers (they are structurally excluded, including from legacy data imports), collects only fields needed for program operations and federal APR reporting, and strips credentials from error telemetry before it leaves the platform (error monitoring runs under Sentry's data processing agreement, signed 2026-09-18). The institution controls collection through its own configurable application form, controls which optional features (SMS, student portal, AI assistant) are enabled, and sees a complete audit trail of staff actions on records. Access is passwordless and role scoped, with database-level row security as the isolation backstop. All processing is in the United States, and the subprocessor list is deliberately short (see Organization THRD-02).</t>
        </is>
      </c>
      <c r="D31" s="26"/>
      <c r="E31" s="29" t="str">
        <f>IF($C31="Yes",VLOOKUP($A31,Questions!$A$2:$W$333,17,0)&amp;"",IF($C31="No",VLOOKUP($A31,Questions!$A$2:$W$333,16,0)&amp;"",VLOOKUP($A31,Questions!$A$2:$W$333,15,0)&amp;""))</f>
        <v>Share any details that would help data privacy analysts assess your solution.</v>
      </c>
      <c r="F31" s="92" t="e">
        <f>VLOOKUP($A31,#REF!,5,0)&amp;""</f>
        <v>#REF!</v>
      </c>
      <c r="H31" s="36"/>
    </row>
    <row r="32" spans="1:8" s="1" customFormat="1" ht="42.75" customHeight="1" x14ac:dyDescent="0.15">
      <c r="A32" s="25" t="s">
        <v>492</v>
      </c>
      <c r="B32" s="24" t="str">
        <f>VLOOKUP($A32,Questions!$A$2:$W$333,2,0)</f>
        <v>Have you had any data privacy policy or law violations in the past 36 months?</v>
      </c>
      <c r="C32" s="28" t="s">
        <v>33</v>
      </c>
      <c r="D32" s="44"/>
      <c r="E32" s="29" t="str">
        <f>IF($C32="Yes",VLOOKUP($A32,Questions!$A$2:$W$333,17,0)&amp;"",IF($C32="No",VLOOKUP($A32,Questions!$A$2:$W$333,16,0)&amp;"",VLOOKUP($A32,Questions!$A$2:$W$333,15,0)&amp;""))</f>
        <v/>
      </c>
      <c r="F32" s="92" t="e">
        <f>VLOOKUP($A32,#REF!,5,0)&amp;""</f>
        <v>#REF!</v>
      </c>
      <c r="H32" s="36"/>
    </row>
    <row r="33" spans="1:8" s="1" customFormat="1" ht="43.5" customHeight="1" thickBot="1" x14ac:dyDescent="0.2">
      <c r="A33" s="25" t="s">
        <v>493</v>
      </c>
      <c r="B33" s="24" t="str">
        <f>VLOOKUP($A33,Questions!$A$2:$W$333,2,0)</f>
        <v>Do you have a dedicated data privacy staff or office?</v>
      </c>
      <c r="C33" s="28" t="s">
        <v>33</v>
      </c>
      <c r="D33" s="44" t="s">
        <v>494</v>
      </c>
      <c r="E33" s="29" t="str">
        <f>IF($C33="Yes",VLOOKUP($A33,Questions!$A$2:$W$333,17,0)&amp;"",IF($C33="No",VLOOKUP($A33,Questions!$A$2:$W$333,16,0)&amp;"",VLOOKUP($A33,Questions!$A$2:$W$333,15,0)&amp;""))</f>
        <v/>
      </c>
      <c r="F33" s="92" t="e">
        <f>VLOOKUP($A33,#REF!,5,0)&amp;""</f>
        <v>#REF!</v>
      </c>
      <c r="G33" s="113" t="s">
        <v>39</v>
      </c>
      <c r="H33" s="36"/>
    </row>
    <row r="34" spans="1:8" s="1" customFormat="1" ht="37.25" customHeight="1" thickBot="1" x14ac:dyDescent="0.2">
      <c r="A34" s="52" t="str">
        <f>VLOOKUP(LEFT($A35,4),'Auto Responses'!$N$4:$O$38,2,0)&amp;""</f>
        <v xml:space="preserve"> Privacy-Specific Documentation</v>
      </c>
      <c r="B34" s="30"/>
      <c r="C34" s="19" t="s">
        <v>23</v>
      </c>
      <c r="D34" s="33" t="s">
        <v>24</v>
      </c>
      <c r="E34" s="33" t="s">
        <v>25</v>
      </c>
      <c r="F34" s="90" t="s">
        <v>26</v>
      </c>
      <c r="H34" s="36"/>
    </row>
    <row r="35" spans="1:8" s="1" customFormat="1" ht="99.75" customHeight="1" x14ac:dyDescent="0.15">
      <c r="A35" s="25" t="s">
        <v>495</v>
      </c>
      <c r="B35" s="24" t="str">
        <f>VLOOKUP($A35,Questions!$A$2:$W$333,2,0)</f>
        <v>If you have completed a SOC 2 audit, does it include the Privacy Trust Service Principle?</v>
      </c>
      <c r="C35" s="28" t="s">
        <v>81</v>
      </c>
      <c r="D35" s="44" t="s">
        <v>496</v>
      </c>
      <c r="E35" s="29" t="str">
        <f>IF($C35="Yes",VLOOKUP($A35,Questions!$A$2:$W$333,17,0)&amp;"",IF($C35="No",VLOOKUP($A35,Questions!$A$2:$W$333,16,0)&amp;"",VLOOKUP($A35,Questions!$A$2:$W$333,15,0)&amp;""))</f>
        <v xml:space="preserve">SOC 2 Type 2 audits can be conducted for any or all of five trust principles (confidentiality, integrity, availability, security, and privacy). Answer "yes" if your audit included the privacy principle. </v>
      </c>
      <c r="F35" s="92" t="e">
        <f>VLOOKUP($A35,#REF!,5,0)&amp;""</f>
        <v>#REF!</v>
      </c>
      <c r="H35" s="36"/>
    </row>
    <row r="36" spans="1:8" s="1" customFormat="1" ht="36.75" customHeight="1" x14ac:dyDescent="0.15">
      <c r="A36" s="25" t="s">
        <v>497</v>
      </c>
      <c r="B36" s="24" t="str">
        <f>VLOOKUP($A36,Questions!$A$2:$W$333,2,0)</f>
        <v>Do you conform with a specific industry-standard privacy framework (e.g., NIST Privacy Framework, GDPR, ISO 27701)?</v>
      </c>
      <c r="C36" s="28" t="s">
        <v>33</v>
      </c>
      <c r="D36" s="44" t="s">
        <v>498</v>
      </c>
      <c r="E36" s="29" t="str">
        <f>IF($C36="Yes",VLOOKUP($A36,Questions!$A$2:$W$333,17,0)&amp;"",IF($C36="No",VLOOKUP($A36,Questions!$A$2:$W$333,16,0)&amp;"",VLOOKUP($A36,Questions!$A$2:$W$333,15,0)&amp;""))</f>
        <v>Provide any plans to conform.</v>
      </c>
      <c r="F36" s="92" t="e">
        <f>VLOOKUP($A36,#REF!,5,0)&amp;""</f>
        <v>#REF!</v>
      </c>
      <c r="H36" s="36"/>
    </row>
    <row r="37" spans="1:8" s="1" customFormat="1" ht="40.5" customHeight="1" thickBot="1" x14ac:dyDescent="0.2">
      <c r="A37" s="25" t="s">
        <v>499</v>
      </c>
      <c r="B37" s="24" t="str">
        <f>VLOOKUP($A37,Questions!$A$2:$W$333,2,0)</f>
        <v>Does your employee onboarding and offboarding policy include training of employees on information security and data privacy?</v>
      </c>
      <c r="C37" s="28" t="s">
        <v>81</v>
      </c>
      <c r="D37" s="44" t="s">
        <v>500</v>
      </c>
      <c r="E37" s="29" t="str">
        <f>IF($C37="Yes",VLOOKUP($A37,Questions!$A$2:$W$333,17,0)&amp;"",IF($C37="No",VLOOKUP($A37,Questions!$A$2:$W$333,16,0)&amp;"",VLOOKUP($A37,Questions!$A$2:$W$333,15,0)&amp;""))</f>
        <v/>
      </c>
      <c r="F37" s="92" t="e">
        <f>VLOOKUP($A37,#REF!,5,0)&amp;""</f>
        <v>#REF!</v>
      </c>
      <c r="G37" s="113" t="s">
        <v>39</v>
      </c>
      <c r="H37" s="36"/>
    </row>
    <row r="38" spans="1:8" s="1" customFormat="1" ht="37.25" customHeight="1" thickBot="1" x14ac:dyDescent="0.2">
      <c r="A38" s="52" t="str">
        <f>VLOOKUP(LEFT($A39,4),'Auto Responses'!$N$4:$O$38,2,0)&amp;""</f>
        <v xml:space="preserve"> Privacy of Third Parties</v>
      </c>
      <c r="B38" s="30"/>
      <c r="C38" s="19" t="s">
        <v>23</v>
      </c>
      <c r="D38" s="33" t="s">
        <v>24</v>
      </c>
      <c r="E38" s="33" t="s">
        <v>25</v>
      </c>
      <c r="F38" s="90" t="s">
        <v>26</v>
      </c>
      <c r="H38" s="36"/>
    </row>
    <row r="39" spans="1:8" s="1" customFormat="1" ht="42.75" customHeight="1" x14ac:dyDescent="0.15">
      <c r="A39" s="25" t="s">
        <v>501</v>
      </c>
      <c r="B39" s="24" t="str">
        <f>VLOOKUP($A39,Questions!$A$2:$W$333,2,0)</f>
        <v>Do you have contractual agreements with third parties that require them to maintain standards and to comply with all regulatory requirements?*</v>
      </c>
      <c r="C39" s="28" t="s">
        <v>28</v>
      </c>
      <c r="D39" s="44" t="s">
        <v>502</v>
      </c>
      <c r="E39" s="29" t="str">
        <f>IF($C39="Yes",VLOOKUP($A39,Questions!$A$2:$W$333,17,0)&amp;"",IF($C39="No",VLOOKUP($A39,Questions!$A$2:$W$333,16,0)&amp;"",VLOOKUP($A39,Questions!$A$2:$W$333,15,0)&amp;""))</f>
        <v/>
      </c>
      <c r="F39" s="92" t="e">
        <f>VLOOKUP($A39,#REF!,5,0)&amp;""</f>
        <v>#REF!</v>
      </c>
      <c r="H39" s="36"/>
    </row>
    <row r="40" spans="1:8" s="1" customFormat="1" ht="60.75" customHeight="1" thickBot="1" x14ac:dyDescent="0.2">
      <c r="A40" s="25" t="s">
        <v>503</v>
      </c>
      <c r="B40" s="24" t="str">
        <f>VLOOKUP($A40,Questions!$A$2:$W$333,2,0)</f>
        <v xml:space="preserve">Do you perform privacy impact assesments of third parties that collect, process, or have access to personal data to ensure they meet industry and regulatory standards and to mitigate harmful, unethical, or discriminatory impacts on data subjects? </v>
      </c>
      <c r="C40" s="28" t="s">
        <v>33</v>
      </c>
      <c r="D40" s="44" t="s">
        <v>504</v>
      </c>
      <c r="E40" s="29" t="str">
        <f>IF($C40="Yes",VLOOKUP($A40,Questions!$A$2:$W$333,17,0)&amp;"",IF($C40="No",VLOOKUP($A40,Questions!$A$2:$W$333,16,0)&amp;"",VLOOKUP($A40,Questions!$A$2:$W$333,15,0)&amp;""))</f>
        <v>State your plans to perform data privacy assessments of third parties.</v>
      </c>
      <c r="F40" s="92" t="e">
        <f>VLOOKUP($A40,#REF!,5,0)&amp;""</f>
        <v>#REF!</v>
      </c>
      <c r="G40" s="113" t="s">
        <v>39</v>
      </c>
      <c r="H40" s="36"/>
    </row>
    <row r="41" spans="1:8" s="1" customFormat="1" ht="37.25" customHeight="1" thickBot="1" x14ac:dyDescent="0.2">
      <c r="A41" s="52" t="str">
        <f>VLOOKUP(LEFT($A42,4),'Auto Responses'!$N$4:$O$38,2,0)&amp;""</f>
        <v xml:space="preserve"> Privacy Change Management</v>
      </c>
      <c r="B41" s="30"/>
      <c r="C41" s="19" t="s">
        <v>23</v>
      </c>
      <c r="D41" s="33" t="s">
        <v>24</v>
      </c>
      <c r="E41" s="33" t="s">
        <v>25</v>
      </c>
      <c r="F41" s="90" t="s">
        <v>26</v>
      </c>
      <c r="H41" s="36"/>
    </row>
    <row r="42" spans="1:8" s="1" customFormat="1" ht="42.75" customHeight="1" x14ac:dyDescent="0.15">
      <c r="A42" s="25" t="s">
        <v>505</v>
      </c>
      <c r="B42" s="24" t="str">
        <f>VLOOKUP($A42,Questions!$A$2:$W$333,2,0)</f>
        <v>Does your change management process include privacy review and approval?</v>
      </c>
      <c r="C42" s="28" t="s">
        <v>28</v>
      </c>
      <c r="D42" s="44" t="inlineStr">
        <is>
          <t xml:space="preserve">Privacy impact is an explicit consideration in review of any change touching student data; FERPA-relevant surfaces (what students see, what staff see, what leaves the platform) receive dedicated review, and credential stripping in telemetry is regression tested.</t>
        </is>
      </c>
      <c r="E42" s="29" t="str">
        <f>IF($C42="Yes",VLOOKUP($A42,Questions!$A$2:$W$333,17,0)&amp;"",IF($C42="No",VLOOKUP($A42,Questions!$A$2:$W$333,16,0)&amp;"",VLOOKUP($A42,Questions!$A$2:$W$333,15,0)&amp;""))</f>
        <v xml:space="preserve">Please describe your process for privacy review. </v>
      </c>
      <c r="F42" s="92" t="e">
        <f>VLOOKUP($A42,#REF!,5,0)&amp;""</f>
        <v>#REF!</v>
      </c>
      <c r="H42" s="36"/>
    </row>
    <row r="43" spans="1:8" s="1" customFormat="1" ht="46.5" customHeight="1" thickBot="1" x14ac:dyDescent="0.2">
      <c r="A43" s="25" t="s">
        <v>507</v>
      </c>
      <c r="B43" s="24" t="str">
        <f>VLOOKUP($A43,Questions!$A$2:$W$333,2,0)</f>
        <v>Do you have policy and procedure, currently implemented, guiding how privacy risks are mitigated until they can be resolved?</v>
      </c>
      <c r="C43" s="28" t="s">
        <v>28</v>
      </c>
      <c r="D43" s="44" t="inlineStr">
        <is>
          <t xml:space="preserve">Identified privacy risks are mitigated with structural controls before features ship (features default off, data is withheld rather than exposed when uncertain, credentials are stripped from telemetry); interim mitigations are documented in the engineering record until root-cause resolution.</t>
        </is>
      </c>
      <c r="E43" s="29" t="str">
        <f>IF($C43="Yes",VLOOKUP($A43,Questions!$A$2:$W$333,17,0)&amp;"",IF($C43="No",VLOOKUP($A43,Questions!$A$2:$W$333,16,0)&amp;"",VLOOKUP($A43,Questions!$A$2:$W$333,15,0)&amp;""))</f>
        <v/>
      </c>
      <c r="F43" s="92" t="e">
        <f>VLOOKUP($A43,#REF!,5,0)&amp;""</f>
        <v>#REF!</v>
      </c>
      <c r="G43" s="113" t="s">
        <v>39</v>
      </c>
      <c r="H43" s="36"/>
    </row>
    <row r="44" spans="1:8" s="1" customFormat="1" ht="37.25" customHeight="1" thickBot="1" x14ac:dyDescent="0.2">
      <c r="A44" s="52" t="str">
        <f>VLOOKUP(LEFT($A45,4),'Auto Responses'!$N$4:$O$38,2,0)&amp;""</f>
        <v xml:space="preserve"> Privacy of Sensitive Data</v>
      </c>
      <c r="B44" s="30"/>
      <c r="C44" s="19" t="s">
        <v>23</v>
      </c>
      <c r="D44" s="33" t="s">
        <v>24</v>
      </c>
      <c r="E44" s="33" t="s">
        <v>25</v>
      </c>
      <c r="F44" s="90" t="s">
        <v>26</v>
      </c>
      <c r="H44" s="36"/>
    </row>
    <row r="45" spans="1:8" s="1" customFormat="1" ht="42.75" customHeight="1" x14ac:dyDescent="0.15">
      <c r="A45" s="25" t="s">
        <v>509</v>
      </c>
      <c r="B45" s="24" t="str">
        <f>VLOOKUP($A45,Questions!$A$2:$W$333,2,0)</f>
        <v>Do you collect, process, or store demographic information?*</v>
      </c>
      <c r="C45" s="28" t="s">
        <v>28</v>
      </c>
      <c r="D45" s="44" t="s">
        <v>510</v>
      </c>
      <c r="E45" s="29" t="str">
        <f>IF($C45="Yes",VLOOKUP($A45,Questions!$A$2:$W$333,17,0)&amp;"",IF($C45="No",VLOOKUP($A45,Questions!$A$2:$W$333,16,0)&amp;"",VLOOKUP($A45,Questions!$A$2:$W$333,15,0)&amp;""))</f>
        <v xml:space="preserve">Describe which demographic information you handle. </v>
      </c>
      <c r="F45" s="92" t="e">
        <f>VLOOKUP($A45,#REF!,5,0)&amp;""</f>
        <v>#REF!</v>
      </c>
      <c r="H45" s="36"/>
    </row>
    <row r="46" spans="1:8" s="1" customFormat="1" ht="28.5" customHeight="1" x14ac:dyDescent="0.15">
      <c r="A46" s="25" t="s">
        <v>511</v>
      </c>
      <c r="B46" s="24" t="str">
        <f>VLOOKUP($A46,Questions!$A$2:$W$333,2,0)</f>
        <v>Do you capture or create genetic, biometric, or behaviometric information (e.g.,  facial recognition or fingerprints)?*</v>
      </c>
      <c r="C46" s="28" t="s">
        <v>33</v>
      </c>
      <c r="D46" s="44" t="s">
        <v>512</v>
      </c>
      <c r="E46" s="29" t="str">
        <f>IF($C46="Yes",VLOOKUP($A46,Questions!$A$2:$W$333,17,0)&amp;"",IF($C46="No",VLOOKUP($A46,Questions!$A$2:$W$333,16,0)&amp;"",VLOOKUP($A46,Questions!$A$2:$W$333,15,0)&amp;""))</f>
        <v/>
      </c>
      <c r="F46" s="92" t="e">
        <f>VLOOKUP($A46,#REF!,5,0)&amp;""</f>
        <v>#REF!</v>
      </c>
      <c r="H46" s="36"/>
    </row>
    <row r="47" spans="1:8" s="1" customFormat="1" ht="60" customHeight="1" x14ac:dyDescent="0.15">
      <c r="A47" s="25" t="s">
        <v>513</v>
      </c>
      <c r="B47" s="24" t="str">
        <f>VLOOKUP($A47,Questions!$A$2:$W$333,2,0)</f>
        <v>Do you combine institutional data (including "de-identified," "anonymized," or otherwise masked data) with personal data from any other sources?*</v>
      </c>
      <c r="C47" s="28" t="s">
        <v>33</v>
      </c>
      <c r="D47" s="44" t="s">
        <v>514</v>
      </c>
      <c r="E47" s="29" t="str">
        <f>IF($C47="Yes",VLOOKUP($A47,Questions!$A$2:$W$333,17,0)&amp;"",IF($C47="No",VLOOKUP($A47,Questions!$A$2:$W$333,16,0)&amp;"",VLOOKUP($A47,Questions!$A$2:$W$333,15,0)&amp;""))</f>
        <v/>
      </c>
      <c r="F47" s="92" t="e">
        <f>VLOOKUP($A47,#REF!,5,0)&amp;""</f>
        <v>#REF!</v>
      </c>
      <c r="H47" s="36"/>
    </row>
    <row r="48" spans="1:8" s="1" customFormat="1" ht="36" customHeight="1" x14ac:dyDescent="0.15">
      <c r="A48" s="25" t="s">
        <v>515</v>
      </c>
      <c r="B48" s="24" t="str">
        <f>VLOOKUP($A48,Questions!$A$2:$W$333,2,0)</f>
        <v>Is institutional data coming into or going out of the United States at any point during collection, processing, storage, or archiving?</v>
      </c>
      <c r="C48" s="28" t="s">
        <v>33</v>
      </c>
      <c r="D48" s="44" t="inlineStr">
        <is>
          <t xml:space="preserve">Student records, documents and backups are collected, processed and stored in United States regions (AWS us-east-1). The rate limiting service keeps short-lived counter keys (IP addresses, user ids and sign-in email addresses) in its primary region, also AWS us-east-1. The service is offered to United States institutions only.</t>
        </is>
      </c>
      <c r="E48" s="29" t="str">
        <f>IF($C48="Yes",VLOOKUP($A48,Questions!$A$2:$W$333,17,0)&amp;"",IF($C48="No",VLOOKUP($A48,Questions!$A$2:$W$333,16,0)&amp;"",VLOOKUP($A48,Questions!$A$2:$W$333,15,0)&amp;""))</f>
        <v/>
      </c>
      <c r="F48" s="92" t="e">
        <f>VLOOKUP($A48,#REF!,5,0)&amp;""</f>
        <v>#REF!</v>
      </c>
      <c r="H48" s="36"/>
    </row>
    <row r="49" spans="1:8" s="1" customFormat="1" ht="32.25" customHeight="1" x14ac:dyDescent="0.15">
      <c r="A49" s="25" t="s">
        <v>517</v>
      </c>
      <c r="B49" s="24" t="str">
        <f>VLOOKUP($A49,Questions!$A$2:$W$333,2,0)</f>
        <v>Do you capture device information (e.g., IP address, MAC address)?</v>
      </c>
      <c r="C49" s="28" t="s">
        <v>28</v>
      </c>
      <c r="D49" s="44" t="s">
        <v>518</v>
      </c>
      <c r="E49" s="29" t="str">
        <f>IF($C49="Yes",VLOOKUP($A49,Questions!$A$2:$W$333,17,0)&amp;"",IF($C49="No",VLOOKUP($A49,Questions!$A$2:$W$333,16,0)&amp;"",VLOOKUP($A49,Questions!$A$2:$W$333,15,0)&amp;""))</f>
        <v/>
      </c>
      <c r="F49" s="92" t="e">
        <f>VLOOKUP($A49,#REF!,5,0)&amp;""</f>
        <v>#REF!</v>
      </c>
      <c r="H49" s="36"/>
    </row>
    <row r="50" spans="1:8" s="1" customFormat="1" ht="49.5" customHeight="1" x14ac:dyDescent="0.15">
      <c r="A50" s="25" t="s">
        <v>519</v>
      </c>
      <c r="B50" s="24" t="str">
        <f>VLOOKUP($A50,Questions!$A$2:$W$333,2,0)</f>
        <v>Does any part of this service/project involve a web/app tracking component (e.g., use of web-tracking pixels, cookies)?</v>
      </c>
      <c r="C50" s="28" t="s">
        <v>28</v>
      </c>
      <c r="D50" s="44" t="inlineStr">
        <is>
          <t xml:space="preserve">Essential cookies only (authentication session, active-program selection). Hosting analytics (Vercel Web Analytics and Speed Insights) receive redacted page paths and timings only, with no cookies and no identifiers. No Google Analytics, no advertising, and no cross-site tracking. Google reCAPTCHA v3 runs on the public application form for bot protection.</t>
        </is>
      </c>
      <c r="E50" s="29" t="str">
        <f>IF($C50="Yes",VLOOKUP($A50,Questions!$A$2:$W$333,17,0)&amp;"",IF($C50="No",VLOOKUP($A50,Questions!$A$2:$W$333,16,0)&amp;"",VLOOKUP($A50,Questions!$A$2:$W$333,15,0)&amp;""))</f>
        <v>Describe the tracking component and what is done with the information.</v>
      </c>
      <c r="F50" s="92" t="e">
        <f>VLOOKUP($A50,#REF!,5,0)&amp;""</f>
        <v>#REF!</v>
      </c>
      <c r="H50" s="36"/>
    </row>
    <row r="51" spans="1:8" s="1" customFormat="1" ht="44.25" customHeight="1" x14ac:dyDescent="0.15">
      <c r="A51" s="25" t="s">
        <v>521</v>
      </c>
      <c r="B51" s="24" t="str">
        <f>VLOOKUP($A51,Questions!$A$2:$W$333,2,0)</f>
        <v>Does your staff (or a third party) have access to institutional data (e.g., financial, PHI, or other sensitive information) through any means?</v>
      </c>
      <c r="C51" s="28" t="s">
        <v>28</v>
      </c>
      <c r="D51" s="44" t="s">
        <v>522</v>
      </c>
      <c r="E51" s="29" t="str">
        <f>IF($C51="Yes",VLOOKUP($A51,Questions!$A$2:$W$333,17,0)&amp;"",IF($C51="No",VLOOKUP($A51,Questions!$A$2:$W$333,16,0)&amp;"",VLOOKUP($A51,Questions!$A$2:$W$333,15,0)&amp;""))</f>
        <v>Summarize the access that staff (or third parties) have to institutional data.</v>
      </c>
      <c r="F51" s="92" t="e">
        <f>VLOOKUP($A51,#REF!,5,0)&amp;""</f>
        <v>#REF!</v>
      </c>
      <c r="H51" s="36"/>
    </row>
    <row r="52" spans="1:8" s="1" customFormat="1" ht="52.5" customHeight="1" thickBot="1" x14ac:dyDescent="0.2">
      <c r="A52" s="25" t="s">
        <v>523</v>
      </c>
      <c r="B52" s="24" t="str">
        <f>VLOOKUP($A52,Questions!$A$2:$W$333,2,0)</f>
        <v>Will you handle personal data in a manner compliant with all relevant laws, regulations, and applicable institution policies?</v>
      </c>
      <c r="C52" s="28" t="s">
        <v>28</v>
      </c>
      <c r="D52" s="73" t="s">
        <v>524</v>
      </c>
      <c r="E52" s="29" t="str">
        <f>IF($C52="Yes",VLOOKUP($A52,Questions!$A$2:$W$333,17,0)&amp;"",IF($C52="No",VLOOKUP($A52,Questions!$A$2:$W$333,16,0)&amp;"",VLOOKUP($A52,Questions!$A$2:$W$333,15,0)&amp;""))</f>
        <v/>
      </c>
      <c r="F52" s="92" t="e">
        <f>VLOOKUP($A52,#REF!,5,0)&amp;""</f>
        <v>#REF!</v>
      </c>
      <c r="G52" s="113" t="s">
        <v>39</v>
      </c>
      <c r="H52" s="36"/>
    </row>
    <row r="53" spans="1:8" s="1" customFormat="1" ht="37.25" customHeight="1" thickBot="1" x14ac:dyDescent="0.2">
      <c r="A53" s="52" t="str">
        <f>VLOOKUP(LEFT($A54,4),'Auto Responses'!$N$4:$O$38,2,0)&amp;""</f>
        <v xml:space="preserve"> Privacy Policies and Procedures</v>
      </c>
      <c r="B53" s="30"/>
      <c r="C53" s="19" t="s">
        <v>23</v>
      </c>
      <c r="D53" s="33" t="s">
        <v>24</v>
      </c>
      <c r="E53" s="33" t="s">
        <v>25</v>
      </c>
      <c r="F53" s="90" t="s">
        <v>26</v>
      </c>
      <c r="H53" s="36"/>
    </row>
    <row r="54" spans="1:8" s="1" customFormat="1" ht="26.25" customHeight="1" x14ac:dyDescent="0.15">
      <c r="A54" s="25" t="s">
        <v>525</v>
      </c>
      <c r="B54" s="24" t="str">
        <f>VLOOKUP($A54,Questions!$A$2:$W$333,2,0)</f>
        <v>Do you have a documented privacy management process?</v>
      </c>
      <c r="C54" s="28" t="s">
        <v>33</v>
      </c>
      <c r="D54" s="44" t="s">
        <v>526</v>
      </c>
      <c r="E54" s="29" t="str">
        <f>IF($C54="Yes",VLOOKUP($A54,Questions!$A$2:$W$333,17,0)&amp;"",IF($C54="No",VLOOKUP($A54,Questions!$A$2:$W$333,16,0)&amp;"",VLOOKUP($A54,Questions!$A$2:$W$333,15,0)&amp;""))</f>
        <v>Are there plans to implement?</v>
      </c>
      <c r="F54" s="92" t="e">
        <f>VLOOKUP($A54,#REF!,5,0)&amp;""</f>
        <v>#REF!</v>
      </c>
      <c r="H54" s="36"/>
    </row>
    <row r="55" spans="1:8" s="1" customFormat="1" ht="40.5" customHeight="1" x14ac:dyDescent="0.15">
      <c r="A55" s="25" t="s">
        <v>527</v>
      </c>
      <c r="B55" s="24" t="str">
        <f>VLOOKUP($A55,Questions!$A$2:$W$333,2,0)</f>
        <v>Are privacy principles designed into the product lifecycle (i.e., privacy-by-design)?</v>
      </c>
      <c r="C55" s="28" t="s">
        <v>28</v>
      </c>
      <c r="D55" s="44" t="inlineStr">
        <is>
          <t xml:space="preserve">Demonstrably: a structural no-SSN rule, ephemeral AI conversations, default-off feature flags, student-visibility decisions that default to withholding, credential-stripped telemetry, and per-year data scoping.</t>
        </is>
      </c>
      <c r="E55" s="29" t="str">
        <f>IF($C55="Yes",VLOOKUP($A55,Questions!$A$2:$W$333,17,0)&amp;"",IF($C55="No",VLOOKUP($A55,Questions!$A$2:$W$333,16,0)&amp;"",VLOOKUP($A55,Questions!$A$2:$W$333,15,0)&amp;""))</f>
        <v>Summarize the privacy principles designed into the product lifecycle.</v>
      </c>
      <c r="F55" s="92" t="e">
        <f>VLOOKUP($A55,#REF!,5,0)&amp;""</f>
        <v>#REF!</v>
      </c>
      <c r="H55" s="36"/>
    </row>
    <row r="56" spans="1:8" s="1" customFormat="1" ht="33" customHeight="1" x14ac:dyDescent="0.15">
      <c r="A56" s="25" t="s">
        <v>529</v>
      </c>
      <c r="B56" s="24" t="str">
        <f>VLOOKUP($A56,Questions!$A$2:$W$333,2,0)</f>
        <v>Will you comply with applicable breach notification laws?</v>
      </c>
      <c r="C56" s="28" t="s">
        <v>28</v>
      </c>
      <c r="D56" s="44"/>
      <c r="E56" s="29" t="str">
        <f>IF($C56="Yes",VLOOKUP($A56,Questions!$A$2:$W$333,17,0)&amp;"",IF($C56="No",VLOOKUP($A56,Questions!$A$2:$W$333,16,0)&amp;"",VLOOKUP($A56,Questions!$A$2:$W$333,15,0)&amp;""))</f>
        <v>State how quickly the institution will be notified.</v>
      </c>
      <c r="F56" s="92" t="e">
        <f>VLOOKUP($A56,#REF!,5,0)&amp;""</f>
        <v>#REF!</v>
      </c>
      <c r="H56" s="36"/>
    </row>
    <row r="57" spans="1:8" s="1" customFormat="1" ht="39.75" customHeight="1" x14ac:dyDescent="0.15">
      <c r="A57" s="25" t="s">
        <v>530</v>
      </c>
      <c r="B57" s="24" t="str">
        <f>VLOOKUP($A57,Questions!$A$2:$W$333,2,0)</f>
        <v>Will you comply with the institution's policies regarding user privacy and data protection?</v>
      </c>
      <c r="C57" s="28" t="s">
        <v>28</v>
      </c>
      <c r="D57" s="44"/>
      <c r="E57" s="29" t="str">
        <f>IF($C57="Yes",VLOOKUP($A57,Questions!$A$2:$W$333,17,0)&amp;"",IF($C57="No",VLOOKUP($A57,Questions!$A$2:$W$333,16,0)&amp;"",VLOOKUP($A57,Questions!$A$2:$W$333,15,0)&amp;""))</f>
        <v/>
      </c>
      <c r="F57" s="92" t="e">
        <f>VLOOKUP($A57,#REF!,5,0)&amp;""</f>
        <v>#REF!</v>
      </c>
      <c r="H57" s="36"/>
    </row>
    <row r="58" spans="1:8" s="1" customFormat="1" ht="38.25" customHeight="1" x14ac:dyDescent="0.15">
      <c r="A58" s="25" t="s">
        <v>531</v>
      </c>
      <c r="B58" s="24" t="str">
        <f>VLOOKUP($A58,Questions!$A$2:$W$333,2,0)</f>
        <v>Is your company subject to the laws and regulations of the institution's geographic region?</v>
      </c>
      <c r="C58" s="28" t="s">
        <v>28</v>
      </c>
      <c r="D58" s="44" t="s">
        <v>532</v>
      </c>
      <c r="E58" s="29" t="str">
        <f>IF($C58="Yes",VLOOKUP($A58,Questions!$A$2:$W$333,17,0)&amp;"",IF($C58="No",VLOOKUP($A58,Questions!$A$2:$W$333,16,0)&amp;"",VLOOKUP($A58,Questions!$A$2:$W$333,15,0)&amp;""))</f>
        <v/>
      </c>
      <c r="F58" s="92" t="e">
        <f>VLOOKUP($A58,#REF!,5,0)&amp;""</f>
        <v>#REF!</v>
      </c>
      <c r="H58" s="36"/>
    </row>
    <row r="59" spans="1:8" s="1" customFormat="1" ht="29.25" customHeight="1" x14ac:dyDescent="0.15">
      <c r="A59" s="25" t="s">
        <v>533</v>
      </c>
      <c r="B59" s="24" t="str">
        <f>VLOOKUP($A59,Questions!$A$2:$W$333,2,0)</f>
        <v>Do you have a privacy awareness/training program?*</v>
      </c>
      <c r="C59" s="28" t="s">
        <v>33</v>
      </c>
      <c r="D59" s="44" t="s">
        <v>534</v>
      </c>
      <c r="E59" s="29" t="str">
        <f>IF($C59="Yes",VLOOKUP($A59,Questions!$A$2:$W$333,17,0)&amp;"",IF($C59="No",VLOOKUP($A59,Questions!$A$2:$W$333,16,0)&amp;"",VLOOKUP($A59,Questions!$A$2:$W$333,15,0)&amp;""))</f>
        <v>Describe plans to include data privacy training.</v>
      </c>
      <c r="F59" s="92" t="e">
        <f>VLOOKUP($A59,#REF!,5,0)&amp;""</f>
        <v>#REF!</v>
      </c>
      <c r="H59" s="36"/>
    </row>
    <row r="60" spans="1:8" s="1" customFormat="1" ht="29.25" customHeight="1" x14ac:dyDescent="0.15">
      <c r="A60" s="25" t="s">
        <v>535</v>
      </c>
      <c r="B60" s="24" t="str">
        <f>VLOOKUP($A60,Questions!$A$2:$W$333,2,0)</f>
        <v>Is privacy awareness training mandatory for all employees?</v>
      </c>
      <c r="C60" s="28" t="s">
        <v>81</v>
      </c>
      <c r="D60" s="44" t="s">
        <v>536</v>
      </c>
      <c r="E60" s="29" t="str">
        <f>IF($C60="Yes",VLOOKUP($A60,Questions!$A$2:$W$333,17,0)&amp;"",IF($C60="No",VLOOKUP($A60,Questions!$A$2:$W$333,16,0)&amp;"",VLOOKUP($A60,Questions!$A$2:$W$333,15,0)&amp;""))</f>
        <v/>
      </c>
      <c r="F60" s="92" t="e">
        <f>VLOOKUP($A60,#REF!,5,0)&amp;""</f>
        <v>#REF!</v>
      </c>
      <c r="H60" s="36"/>
    </row>
    <row r="61" spans="1:8" s="1" customFormat="1" ht="39.75" customHeight="1" x14ac:dyDescent="0.15">
      <c r="A61" s="25" t="s">
        <v>537</v>
      </c>
      <c r="B61" s="24" t="str">
        <f>VLOOKUP($A61,Questions!$A$2:$W$333,2,0)</f>
        <v>Is AI privacy and ethics awareness/training required for all employees who work with AI?</v>
      </c>
      <c r="C61" s="28" t="s">
        <v>81</v>
      </c>
      <c r="D61" s="44" t="s">
        <v>538</v>
      </c>
      <c r="E61" s="29" t="str">
        <f>IF($C61="Yes",VLOOKUP($A61,Questions!$A$2:$W$333,17,0)&amp;"",IF($C61="No",VLOOKUP($A61,Questions!$A$2:$W$333,16,0)&amp;"",VLOOKUP($A61,Questions!$A$2:$W$333,15,0)&amp;""))</f>
        <v/>
      </c>
      <c r="F61" s="92" t="e">
        <f>VLOOKUP($A61,#REF!,5,0)&amp;""</f>
        <v>#REF!</v>
      </c>
      <c r="H61" s="36"/>
    </row>
    <row r="62" spans="1:8" s="1" customFormat="1" ht="39.75" customHeight="1" x14ac:dyDescent="0.15">
      <c r="A62" s="25" t="s">
        <v>539</v>
      </c>
      <c r="B62" s="24" t="str">
        <f>VLOOKUP($A62,Questions!$A$2:$W$333,2,0)</f>
        <v>Do you have any decision-making processes that are completely automated (i.e., there is no human involvement)?</v>
      </c>
      <c r="C62" s="28" t="s">
        <v>33</v>
      </c>
      <c r="D62" s="44" t="s">
        <v>540</v>
      </c>
      <c r="E62" s="29" t="str">
        <f>IF($C62="Yes",VLOOKUP($A62,Questions!$A$2:$W$333,17,0)&amp;"",IF($C62="No",VLOOKUP($A62,Questions!$A$2:$W$333,16,0)&amp;"",VLOOKUP($A62,Questions!$A$2:$W$333,15,0)&amp;""))</f>
        <v/>
      </c>
      <c r="F62" s="92" t="e">
        <f>VLOOKUP($A62,#REF!,5,0)&amp;""</f>
        <v>#REF!</v>
      </c>
      <c r="H62" s="36"/>
    </row>
    <row r="63" spans="1:8" s="1" customFormat="1" ht="54" customHeight="1" x14ac:dyDescent="0.15">
      <c r="A63" s="25" t="s">
        <v>541</v>
      </c>
      <c r="B63" s="24" t="str">
        <f>VLOOKUP($A63,Questions!$A$2:$W$333,2,0)</f>
        <v>Do you have a documented process for managing automated processing, including validations, monitoring, and data subject requests?</v>
      </c>
      <c r="C63" s="28" t="s">
        <v>81</v>
      </c>
      <c r="D63" s="44" t="s">
        <v>542</v>
      </c>
      <c r="E63" s="29" t="str">
        <f>IF($C63="Yes",VLOOKUP($A63,Questions!$A$2:$W$333,17,0)&amp;"",IF($C63="No",VLOOKUP($A63,Questions!$A$2:$W$333,16,0)&amp;"",VLOOKUP($A63,Questions!$A$2:$W$333,15,0)&amp;""))</f>
        <v/>
      </c>
      <c r="F63" s="92" t="e">
        <f>VLOOKUP($A63,#REF!,5,0)&amp;""</f>
        <v>#REF!</v>
      </c>
      <c r="H63" s="36"/>
    </row>
    <row r="64" spans="1:8" s="1" customFormat="1" ht="40.5" customHeight="1" x14ac:dyDescent="0.15">
      <c r="A64" s="25" t="s">
        <v>543</v>
      </c>
      <c r="B64" s="24" t="str">
        <f>VLOOKUP($A64,Questions!$A$2:$W$333,2,0)</f>
        <v>Do you have a documented policy for sharing information with law enforcement?</v>
      </c>
      <c r="C64" s="28" t="s">
        <v>33</v>
      </c>
      <c r="D64" s="44" t="s">
        <v>544</v>
      </c>
      <c r="E64" s="29" t="str">
        <f>IF($C64="Yes",VLOOKUP($A64,Questions!$A$2:$W$333,17,0)&amp;"",IF($C64="No",VLOOKUP($A64,Questions!$A$2:$W$333,16,0)&amp;"",VLOOKUP($A64,Questions!$A$2:$W$333,15,0)&amp;""))</f>
        <v/>
      </c>
      <c r="F64" s="92" t="e">
        <f>VLOOKUP($A64,#REF!,5,0)&amp;""</f>
        <v>#REF!</v>
      </c>
      <c r="H64" s="36"/>
    </row>
    <row r="65" spans="1:8" s="1" customFormat="1" ht="39.75" customHeight="1" x14ac:dyDescent="0.15">
      <c r="A65" s="25" t="s">
        <v>545</v>
      </c>
      <c r="B65" s="24" t="str">
        <f>VLOOKUP($A65,Questions!$A$2:$W$333,2,0)</f>
        <v>Do you share any institutional data with law enforcement without a valid warrant?*</v>
      </c>
      <c r="C65" s="28" t="s">
        <v>33</v>
      </c>
      <c r="D65" s="44"/>
      <c r="E65" s="29" t="str">
        <f>IF($C65="Yes",VLOOKUP($A65,Questions!$A$2:$W$333,17,0)&amp;"",IF($C65="No",VLOOKUP($A65,Questions!$A$2:$W$333,16,0)&amp;"",VLOOKUP($A65,Questions!$A$2:$W$333,15,0)&amp;""))</f>
        <v/>
      </c>
      <c r="F65" s="92" t="e">
        <f>VLOOKUP($A65,#REF!,5,0)&amp;""</f>
        <v>#REF!</v>
      </c>
      <c r="H65" s="36"/>
    </row>
    <row r="66" spans="1:8" s="1" customFormat="1" ht="26.25" customHeight="1" thickBot="1" x14ac:dyDescent="0.2">
      <c r="A66" s="25" t="s">
        <v>546</v>
      </c>
      <c r="B66" s="24" t="str">
        <f>VLOOKUP($A66,Questions!$A$2:$W$333,2,0)</f>
        <v>Does your incident response team include a privacy analyst/officer?</v>
      </c>
      <c r="C66" s="28" t="s">
        <v>33</v>
      </c>
      <c r="D66" s="44" t="s">
        <v>547</v>
      </c>
      <c r="E66" s="29" t="str">
        <f>IF($C66="Yes",VLOOKUP($A66,Questions!$A$2:$W$333,17,0)&amp;"",IF($C66="No",VLOOKUP($A66,Questions!$A$2:$W$333,16,0)&amp;"",VLOOKUP($A66,Questions!$A$2:$W$333,15,0)&amp;""))</f>
        <v/>
      </c>
      <c r="F66" s="92" t="e">
        <f>VLOOKUP($A66,#REF!,5,0)&amp;""</f>
        <v>#REF!</v>
      </c>
      <c r="G66" s="113" t="s">
        <v>39</v>
      </c>
      <c r="H66" s="36"/>
    </row>
    <row r="67" spans="1:8" s="1" customFormat="1" ht="37.25" customHeight="1" thickBot="1" x14ac:dyDescent="0.2">
      <c r="A67" s="52" t="str">
        <f>VLOOKUP(LEFT($A68,4),'Auto Responses'!$N$4:$O$38,2,0)&amp;""</f>
        <v xml:space="preserve"> International Privacy</v>
      </c>
      <c r="B67" s="30"/>
      <c r="C67" s="19" t="s">
        <v>23</v>
      </c>
      <c r="D67" s="33" t="s">
        <v>24</v>
      </c>
      <c r="E67" s="33" t="s">
        <v>25</v>
      </c>
      <c r="F67" s="90" t="s">
        <v>26</v>
      </c>
      <c r="H67" s="36"/>
    </row>
    <row r="68" spans="1:8" s="1" customFormat="1" ht="42.75" customHeight="1" x14ac:dyDescent="0.15">
      <c r="A68" s="25" t="s">
        <v>548</v>
      </c>
      <c r="B68" s="24" t="str">
        <f>VLOOKUP($A68,Questions!$A$2:$W$333,2,0)</f>
        <v>Will data be collected from or processed in or stored in the European Economic Area (EEA)?</v>
      </c>
      <c r="C68" s="28" t="s">
        <v>33</v>
      </c>
      <c r="D68" s="44"/>
      <c r="E68" s="29" t="str">
        <f>IF($C68="Yes",VLOOKUP($A68,Questions!$A$2:$W$333,17,0)&amp;"",IF($C68="No",VLOOKUP($A68,Questions!$A$2:$W$333,16,0)&amp;"",VLOOKUP($A68,Questions!$A$2:$W$333,15,0)&amp;""))</f>
        <v/>
      </c>
      <c r="F68" s="92" t="e">
        <f>VLOOKUP($A68,#REF!,5,0)&amp;""</f>
        <v>#REF!</v>
      </c>
      <c r="H68" s="36"/>
    </row>
    <row r="69" spans="1:8" s="1" customFormat="1" ht="28.5" customHeight="1" x14ac:dyDescent="0.15">
      <c r="A69" s="25" t="s">
        <v>549</v>
      </c>
      <c r="B69" s="24" t="str">
        <f>VLOOKUP($A69,Questions!$A$2:$W$333,2,0)</f>
        <v>Do you have a data protection officer (DPO)?</v>
      </c>
      <c r="C69" s="28" t="s">
        <v>33</v>
      </c>
      <c r="D69" s="44" t="s">
        <v>550</v>
      </c>
      <c r="E69" s="29" t="str">
        <f>IF($C69="Yes",VLOOKUP($A69,Questions!$A$2:$W$333,17,0)&amp;"",IF($C69="No",VLOOKUP($A69,Questions!$A$2:$W$333,16,0)&amp;"",VLOOKUP($A69,Questions!$A$2:$W$333,15,0)&amp;""))</f>
        <v/>
      </c>
      <c r="F69" s="92" t="e">
        <f>VLOOKUP($A69,#REF!,5,0)&amp;""</f>
        <v>#REF!</v>
      </c>
      <c r="H69" s="36"/>
    </row>
    <row r="70" spans="1:8" s="1" customFormat="1" ht="38.25" customHeight="1" x14ac:dyDescent="0.15">
      <c r="A70" s="25" t="s">
        <v>551</v>
      </c>
      <c r="B70" s="24" t="str">
        <f>VLOOKUP($A70,Questions!$A$2:$W$333,2,0)</f>
        <v>Will you sign appropriate GDPR Standard Contractual Clauses (SCCs) with the institution?</v>
      </c>
      <c r="C70" s="28" t="s">
        <v>81</v>
      </c>
      <c r="D70" s="44" t="s">
        <v>552</v>
      </c>
      <c r="E70" s="29" t="str">
        <f>IF($C70="Yes",VLOOKUP($A70,Questions!$A$2:$W$333,17,0)&amp;"",IF($C70="No",VLOOKUP($A70,Questions!$A$2:$W$333,16,0)&amp;"",VLOOKUP($A70,Questions!$A$2:$W$333,15,0)&amp;""))</f>
        <v/>
      </c>
      <c r="F70" s="92" t="e">
        <f>VLOOKUP($A70,#REF!,5,0)&amp;""</f>
        <v>#REF!</v>
      </c>
      <c r="H70" s="36"/>
    </row>
    <row r="71" spans="1:8" s="1" customFormat="1" ht="25.5" customHeight="1" x14ac:dyDescent="0.15">
      <c r="A71" s="25" t="s">
        <v>553</v>
      </c>
      <c r="B71" s="24" t="str">
        <f>VLOOKUP($A71,Questions!$A$2:$W$333,2,0)</f>
        <v>Will data be collected from or processed in or stored in China?</v>
      </c>
      <c r="C71" s="28" t="s">
        <v>33</v>
      </c>
      <c r="D71" s="44"/>
      <c r="E71" s="29" t="str">
        <f>IF($C71="Yes",VLOOKUP($A71,Questions!$A$2:$W$333,17,0)&amp;"",IF($C71="No",VLOOKUP($A71,Questions!$A$2:$W$333,16,0)&amp;"",VLOOKUP($A71,Questions!$A$2:$W$333,15,0)&amp;""))</f>
        <v/>
      </c>
      <c r="F71" s="92" t="e">
        <f>VLOOKUP($A71,#REF!,5,0)&amp;""</f>
        <v>#REF!</v>
      </c>
      <c r="H71" s="36"/>
    </row>
    <row r="72" spans="1:8" s="1" customFormat="1" ht="43.5" customHeight="1" thickBot="1" x14ac:dyDescent="0.2">
      <c r="A72" s="25" t="s">
        <v>554</v>
      </c>
      <c r="B72" s="24" t="str">
        <f>VLOOKUP($A72,Questions!$A$2:$W$333,2,0)</f>
        <v>Do you comply with PIPL security, privacy, and data localization requirements?</v>
      </c>
      <c r="C72" s="28" t="s">
        <v>81</v>
      </c>
      <c r="D72" s="44" t="s">
        <v>555</v>
      </c>
      <c r="E72" s="29" t="str">
        <f>IF($C72="Yes",VLOOKUP($A72,Questions!$A$2:$W$333,17,0)&amp;"",IF($C72="No",VLOOKUP($A72,Questions!$A$2:$W$333,16,0)&amp;"",VLOOKUP($A72,Questions!$A$2:$W$333,15,0)&amp;""))</f>
        <v/>
      </c>
      <c r="F72" s="92" t="e">
        <f>VLOOKUP($A72,#REF!,5,0)&amp;""</f>
        <v>#REF!</v>
      </c>
      <c r="G72" s="113" t="s">
        <v>39</v>
      </c>
      <c r="H72" s="36"/>
    </row>
    <row r="73" spans="1:8" s="1" customFormat="1" ht="37.25" customHeight="1" thickBot="1" x14ac:dyDescent="0.2">
      <c r="A73" s="52" t="str">
        <f>VLOOKUP(LEFT($A74,4),'Auto Responses'!$N$4:$O$38,2,0)&amp;""</f>
        <v xml:space="preserve"> Data Privacy</v>
      </c>
      <c r="B73" s="30"/>
      <c r="C73" s="19" t="s">
        <v>23</v>
      </c>
      <c r="D73" s="33" t="s">
        <v>24</v>
      </c>
      <c r="E73" s="33" t="s">
        <v>25</v>
      </c>
      <c r="F73" s="90" t="s">
        <v>26</v>
      </c>
      <c r="H73" s="36"/>
    </row>
    <row r="74" spans="1:8" s="1" customFormat="1" ht="39.75" customHeight="1" x14ac:dyDescent="0.15">
      <c r="A74" s="25" t="s">
        <v>556</v>
      </c>
      <c r="B74" s="24" t="str">
        <f>VLOOKUP($A74,Questions!$A$2:$W$333,2,0)</f>
        <v>Have you performed a Data Privacy Impact Assesssment for the solution/project?</v>
      </c>
      <c r="C74" s="28" t="s">
        <v>33</v>
      </c>
      <c r="D74" s="44" t="s">
        <v>557</v>
      </c>
      <c r="E74" s="29" t="str">
        <f>IF($C74="Yes",VLOOKUP($A74,Questions!$A$2:$W$333,17,0)&amp;"",IF($C74="No",VLOOKUP($A74,Questions!$A$2:$W$333,16,0)&amp;"",VLOOKUP($A74,Questions!$A$2:$W$333,15,0)&amp;""))</f>
        <v/>
      </c>
      <c r="F74" s="92" t="e">
        <f>VLOOKUP($A74,#REF!,5,0)&amp;""</f>
        <v>#REF!</v>
      </c>
      <c r="H74" s="36"/>
    </row>
    <row r="75" spans="1:8" s="1" customFormat="1" ht="54.75" customHeight="1" x14ac:dyDescent="0.15">
      <c r="A75" s="25" t="s">
        <v>558</v>
      </c>
      <c r="B75" s="24" t="str">
        <f>VLOOKUP($A75,Questions!$A$2:$W$333,2,0)</f>
        <v>Do you provide an end-user privacy notice about privacy policies and procedures that identify the purpose(s) for which personal information is collected, used, retained, and disclosed?</v>
      </c>
      <c r="C75" s="28" t="s">
        <v>28</v>
      </c>
      <c r="D75" s="44" t="s">
        <v>559</v>
      </c>
      <c r="E75" s="29" t="str">
        <f>IF($C75="Yes",VLOOKUP($A75,Questions!$A$2:$W$333,17,0)&amp;"",IF($C75="No",VLOOKUP($A75,Questions!$A$2:$W$333,16,0)&amp;"",VLOOKUP($A75,Questions!$A$2:$W$333,15,0)&amp;""))</f>
        <v/>
      </c>
      <c r="F75" s="92" t="e">
        <f>VLOOKUP($A75,#REF!,5,0)&amp;""</f>
        <v>#REF!</v>
      </c>
      <c r="H75" s="36"/>
    </row>
    <row r="76" spans="1:8" s="1" customFormat="1" ht="54" customHeight="1" x14ac:dyDescent="0.15">
      <c r="A76" s="25" t="s">
        <v>560</v>
      </c>
      <c r="B76" s="24" t="str">
        <f>VLOOKUP($A76,Questions!$A$2:$W$333,2,0)</f>
        <v>Do you describe the choices available to the individual and obtain implicit or explicit consent with respect to the collection, use, and disclosure of personal information?</v>
      </c>
      <c r="C76" s="28" t="s">
        <v>28</v>
      </c>
      <c r="D76" s="44" t="s">
        <v>561</v>
      </c>
      <c r="E76" s="29" t="str">
        <f>IF($C76="Yes",VLOOKUP($A76,Questions!$A$2:$W$333,17,0)&amp;"",IF($C76="No",VLOOKUP($A76,Questions!$A$2:$W$333,16,0)&amp;"",VLOOKUP($A76,Questions!$A$2:$W$333,15,0)&amp;""))</f>
        <v/>
      </c>
      <c r="F76" s="92" t="e">
        <f>VLOOKUP($A76,#REF!,5,0)&amp;""</f>
        <v>#REF!</v>
      </c>
      <c r="H76" s="36"/>
    </row>
    <row r="77" spans="1:8" s="1" customFormat="1" ht="57" customHeight="1" x14ac:dyDescent="0.15">
      <c r="A77" s="25" t="s">
        <v>562</v>
      </c>
      <c r="B77" s="24" t="str">
        <f>VLOOKUP($A77,Questions!$A$2:$W$333,2,0)</f>
        <v>Do you collect personal information only for the purpose(s) identified in the agreement with an institution or, if there is none, the purpose(s) identified in the privacy notice?</v>
      </c>
      <c r="C77" s="28" t="s">
        <v>28</v>
      </c>
      <c r="D77" s="44" t="s">
        <v>563</v>
      </c>
      <c r="E77" s="29" t="str">
        <f>IF($C77="Yes",VLOOKUP($A77,Questions!$A$2:$W$333,17,0)&amp;"",IF($C77="No",VLOOKUP($A77,Questions!$A$2:$W$333,16,0)&amp;"",VLOOKUP($A77,Questions!$A$2:$W$333,15,0)&amp;""))</f>
        <v/>
      </c>
      <c r="F77" s="92" t="e">
        <f>VLOOKUP($A77,#REF!,5,0)&amp;""</f>
        <v>#REF!</v>
      </c>
      <c r="H77" s="36"/>
    </row>
    <row r="78" spans="1:8" s="1" customFormat="1" ht="36" customHeight="1" x14ac:dyDescent="0.15">
      <c r="A78" s="25" t="s">
        <v>564</v>
      </c>
      <c r="B78" s="24" t="str">
        <f>VLOOKUP($A78,Questions!$A$2:$W$333,2,0)</f>
        <v>Do you have a documented list of personal data your service maintains?</v>
      </c>
      <c r="C78" s="28" t="s">
        <v>28</v>
      </c>
      <c r="D78" s="44" t="s">
        <v>565</v>
      </c>
      <c r="E78" s="29" t="str">
        <f>IF($C78="Yes",VLOOKUP($A78,Questions!$A$2:$W$333,17,0)&amp;"",IF($C78="No",VLOOKUP($A78,Questions!$A$2:$W$333,16,0)&amp;"",VLOOKUP($A78,Questions!$A$2:$W$333,15,0)&amp;""))</f>
        <v/>
      </c>
      <c r="F78" s="92" t="e">
        <f>VLOOKUP($A78,#REF!,5,0)&amp;""</f>
        <v>#REF!</v>
      </c>
      <c r="H78" s="36"/>
    </row>
    <row r="79" spans="1:8" s="1" customFormat="1" ht="57.75" customHeight="1" x14ac:dyDescent="0.15">
      <c r="A79" s="25" t="s">
        <v>566</v>
      </c>
      <c r="B79" s="24" t="str">
        <f>VLOOKUP($A79,Questions!$A$2:$W$333,2,0)</f>
        <v>Do you retain personal information for only as long as necessary to fulfill the stated purpose(s) or as required by law or regulation and thereafter appropriately dispose of such information?</v>
      </c>
      <c r="C79" s="28" t="s">
        <v>28</v>
      </c>
      <c r="D79" s="44" t="s">
        <v>567</v>
      </c>
      <c r="E79" s="29" t="str">
        <f>IF($C79="Yes",VLOOKUP($A79,Questions!$A$2:$W$333,17,0)&amp;"",IF($C79="No",VLOOKUP($A79,Questions!$A$2:$W$333,16,0)&amp;"",VLOOKUP($A79,Questions!$A$2:$W$333,15,0)&amp;""))</f>
        <v/>
      </c>
      <c r="F79" s="92" t="e">
        <f>VLOOKUP($A79,#REF!,5,0)&amp;""</f>
        <v>#REF!</v>
      </c>
      <c r="H79" s="36"/>
    </row>
    <row r="80" spans="1:8" s="1" customFormat="1" ht="44.25" customHeight="1" x14ac:dyDescent="0.15">
      <c r="A80" s="25" t="s">
        <v>568</v>
      </c>
      <c r="B80" s="24" t="str">
        <f>VLOOKUP($A80,Questions!$A$2:$W$333,2,0)</f>
        <v>Do you provide individuals with access to their personal information for review and update (i.e., data subject rights)?</v>
      </c>
      <c r="C80" s="28" t="s">
        <v>28</v>
      </c>
      <c r="D80" s="44" t="s">
        <v>569</v>
      </c>
      <c r="E80" s="29" t="str">
        <f>IF($C80="Yes",VLOOKUP($A80,Questions!$A$2:$W$333,17,0)&amp;"",IF($C80="No",VLOOKUP($A80,Questions!$A$2:$W$333,16,0)&amp;"",VLOOKUP($A80,Questions!$A$2:$W$333,15,0)&amp;""))</f>
        <v/>
      </c>
      <c r="F80" s="92" t="e">
        <f>VLOOKUP($A80,#REF!,5,0)&amp;""</f>
        <v>#REF!</v>
      </c>
      <c r="H80" s="36"/>
    </row>
    <row r="81" spans="1:8" s="1" customFormat="1" ht="70.5" customHeight="1" x14ac:dyDescent="0.15">
      <c r="A81" s="25" t="s">
        <v>570</v>
      </c>
      <c r="B81" s="24" t="str">
        <f>VLOOKUP($A81,Questions!$A$2:$W$333,2,0)</f>
        <v>Do you disclose personal information to third parties only for the purpose(s) identified in the privacy notice or with the implicit or explicit consent of the individual?</v>
      </c>
      <c r="C81" s="28" t="s">
        <v>28</v>
      </c>
      <c r="D81" s="44" t="s">
        <v>571</v>
      </c>
      <c r="E81" s="29" t="str">
        <f>IF($C81="Yes",VLOOKUP($A81,Questions!$A$2:$W$333,17,0)&amp;"",IF($C81="No",VLOOKUP($A81,Questions!$A$2:$W$333,16,0)&amp;"",VLOOKUP($A81,Questions!$A$2:$W$333,15,0)&amp;""))</f>
        <v/>
      </c>
      <c r="F81" s="92" t="e">
        <f>VLOOKUP($A81,#REF!,5,0)&amp;""</f>
        <v>#REF!</v>
      </c>
      <c r="H81" s="36"/>
    </row>
    <row r="82" spans="1:8" s="1" customFormat="1" ht="40.5" customHeight="1" x14ac:dyDescent="0.15">
      <c r="A82" s="25" t="s">
        <v>572</v>
      </c>
      <c r="B82" s="24" t="str">
        <f>VLOOKUP($A82,Questions!$A$2:$W$333,2,0)</f>
        <v>Do you protect personal information against unauthorized access (both physical and logical)?</v>
      </c>
      <c r="C82" s="28" t="s">
        <v>28</v>
      </c>
      <c r="D82" s="44" t="s">
        <v>573</v>
      </c>
      <c r="E82" s="29" t="str">
        <f>IF($C82="Yes",VLOOKUP($A82,Questions!$A$2:$W$333,17,0)&amp;"",IF($C82="No",VLOOKUP($A82,Questions!$A$2:$W$333,16,0)&amp;"",VLOOKUP($A82,Questions!$A$2:$W$333,15,0)&amp;""))</f>
        <v/>
      </c>
      <c r="F82" s="92" t="e">
        <f>VLOOKUP($A82,#REF!,5,0)&amp;""</f>
        <v>#REF!</v>
      </c>
      <c r="H82" s="36"/>
    </row>
    <row r="83" spans="1:8" s="1" customFormat="1" ht="49.5" customHeight="1" x14ac:dyDescent="0.15">
      <c r="A83" s="25" t="s">
        <v>574</v>
      </c>
      <c r="B83" s="24" t="str">
        <f>VLOOKUP($A83,Questions!$A$2:$W$333,2,0)</f>
        <v>Do you maintain accurate, complete, and relevant personal information for the purposes identified in the privacy notice?</v>
      </c>
      <c r="C83" s="28" t="s">
        <v>28</v>
      </c>
      <c r="D83" s="44" t="s">
        <v>575</v>
      </c>
      <c r="E83" s="29" t="str">
        <f>IF($C83="Yes",VLOOKUP($A83,Questions!$A$2:$W$333,17,0)&amp;"",IF($C83="No",VLOOKUP($A83,Questions!$A$2:$W$333,16,0)&amp;"",VLOOKUP($A83,Questions!$A$2:$W$333,15,0)&amp;""))</f>
        <v/>
      </c>
      <c r="F83" s="92" t="e">
        <f>VLOOKUP($A83,#REF!,5,0)&amp;""</f>
        <v>#REF!</v>
      </c>
      <c r="H83" s="36"/>
    </row>
    <row r="84" spans="1:8" s="1" customFormat="1" ht="46.5" customHeight="1" x14ac:dyDescent="0.15">
      <c r="A84" s="25" t="s">
        <v>576</v>
      </c>
      <c r="B84" s="24" t="str">
        <f>VLOOKUP($A84,Questions!$A$2:$W$333,2,0)</f>
        <v>Do you have procedures to address privacy-related noncompliance complaints and disputes?</v>
      </c>
      <c r="C84" s="28" t="s">
        <v>28</v>
      </c>
      <c r="D84" s="44" t="s">
        <v>577</v>
      </c>
      <c r="E84" s="29" t="str">
        <f>IF($C84="Yes",VLOOKUP($A84,Questions!$A$2:$W$333,17,0)&amp;"",IF($C84="No",VLOOKUP($A84,Questions!$A$2:$W$333,16,0)&amp;"",VLOOKUP($A84,Questions!$A$2:$W$333,15,0)&amp;""))</f>
        <v/>
      </c>
      <c r="F84" s="92" t="e">
        <f>VLOOKUP($A84,#REF!,5,0)&amp;""</f>
        <v>#REF!</v>
      </c>
      <c r="H84" s="36"/>
    </row>
    <row r="85" spans="1:8" s="1" customFormat="1" ht="45" customHeight="1" x14ac:dyDescent="0.15">
      <c r="A85" s="25" t="s">
        <v>578</v>
      </c>
      <c r="B85" s="24" t="str">
        <f>VLOOKUP($A85,Questions!$A$2:$W$333,2,0)</f>
        <v>Do you "anonymize," "de-identify," or otherwise mask personal data?</v>
      </c>
      <c r="C85" s="28" t="s">
        <v>33</v>
      </c>
      <c r="D85" s="44" t="s">
        <v>579</v>
      </c>
      <c r="E85" s="29" t="str">
        <f>IF($C85="Yes",VLOOKUP($A85,Questions!$A$2:$W$333,17,0)&amp;"",IF($C85="No",VLOOKUP($A85,Questions!$A$2:$W$333,16,0)&amp;"",VLOOKUP($A85,Questions!$A$2:$W$333,15,0)&amp;""))</f>
        <v/>
      </c>
      <c r="F85" s="92" t="e">
        <f>VLOOKUP($A85,#REF!,5,0)&amp;""</f>
        <v>#REF!</v>
      </c>
      <c r="H85" s="36"/>
    </row>
    <row r="86" spans="1:8" s="1" customFormat="1" ht="93" customHeight="1" x14ac:dyDescent="0.15">
      <c r="A86" s="25" t="s">
        <v>580</v>
      </c>
      <c r="B86" s="24" t="str">
        <f>VLOOKUP($A86,Questions!$A$2:$W$333,2,0)</f>
        <v xml:space="preserve">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 </v>
      </c>
      <c r="C86" s="28" t="s">
        <v>33</v>
      </c>
      <c r="D86" s="44" t="s">
        <v>581</v>
      </c>
      <c r="E86" s="29" t="str">
        <f>IF($C86="Yes",VLOOKUP($A86,Questions!$A$2:$W$333,17,0)&amp;"",IF($C86="No",VLOOKUP($A86,Questions!$A$2:$W$333,16,0)&amp;"",VLOOKUP($A86,Questions!$A$2:$W$333,15,0)&amp;""))</f>
        <v/>
      </c>
      <c r="F86" s="92" t="e">
        <f>VLOOKUP($A86,#REF!,5,0)&amp;""</f>
        <v>#REF!</v>
      </c>
      <c r="H86" s="36"/>
    </row>
    <row r="87" spans="1:8" s="1" customFormat="1" ht="48" customHeight="1" x14ac:dyDescent="0.15">
      <c r="A87" s="25" t="s">
        <v>582</v>
      </c>
      <c r="B87" s="24" t="str">
        <f>VLOOKUP($A87,Questions!$A$2:$W$333,2,0)</f>
        <v>Do you certify stop-processing requests, including any data that is processed by a third party on your behalf?</v>
      </c>
      <c r="C87" s="28" t="s">
        <v>28</v>
      </c>
      <c r="D87" s="44" t="s">
        <v>583</v>
      </c>
      <c r="E87" s="29" t="str">
        <f>IF($C87="Yes",VLOOKUP($A87,Questions!$A$2:$W$333,17,0)&amp;"",IF($C87="No",VLOOKUP($A87,Questions!$A$2:$W$333,16,0)&amp;"",VLOOKUP($A87,Questions!$A$2:$W$333,15,0)&amp;""))</f>
        <v/>
      </c>
      <c r="F87" s="92" t="e">
        <f>VLOOKUP($A87,#REF!,5,0)&amp;""</f>
        <v>#REF!</v>
      </c>
      <c r="H87" s="36"/>
    </row>
    <row r="88" spans="1:8" s="1" customFormat="1" ht="36.75" customHeight="1" thickBot="1" x14ac:dyDescent="0.2">
      <c r="A88" s="25" t="s">
        <v>584</v>
      </c>
      <c r="B88" s="24" t="str">
        <f>VLOOKUP($A88,Questions!$A$2:$W$333,2,0)</f>
        <v>Do you have a process to review code for ethical considerations?</v>
      </c>
      <c r="C88" s="28" t="s">
        <v>33</v>
      </c>
      <c r="D88" s="44" t="s">
        <v>585</v>
      </c>
      <c r="E88" s="29" t="str">
        <f>IF($C88="Yes",VLOOKUP($A88,Questions!$A$2:$W$333,17,0)&amp;"",IF($C88="No",VLOOKUP($A88,Questions!$A$2:$W$333,16,0)&amp;"",VLOOKUP($A88,Questions!$A$2:$W$333,15,0)&amp;""))</f>
        <v/>
      </c>
      <c r="F88" s="92" t="e">
        <f>VLOOKUP($A88,#REF!,5,0)&amp;""</f>
        <v>#REF!</v>
      </c>
      <c r="G88" s="113" t="s">
        <v>39</v>
      </c>
      <c r="H88" s="36"/>
    </row>
    <row r="89" spans="1:8" s="1" customFormat="1" ht="37.25" customHeight="1" thickBot="1" x14ac:dyDescent="0.2">
      <c r="A89" s="52" t="str">
        <f>VLOOKUP(LEFT($A90,4),'Auto Responses'!$N$4:$O$38,2,0)&amp;""</f>
        <v xml:space="preserve"> Privacy and AI</v>
      </c>
      <c r="B89" s="30"/>
      <c r="C89" s="19" t="s">
        <v>23</v>
      </c>
      <c r="D89" s="33" t="s">
        <v>24</v>
      </c>
      <c r="E89" s="33" t="s">
        <v>25</v>
      </c>
      <c r="F89" s="90" t="s">
        <v>26</v>
      </c>
      <c r="H89" s="36"/>
    </row>
    <row r="90" spans="1:8" s="1" customFormat="1" ht="32.25" customHeight="1" x14ac:dyDescent="0.15">
      <c r="A90" s="25" t="s">
        <v>586</v>
      </c>
      <c r="B90" s="24" t="str">
        <f>VLOOKUP($A90,Questions!$A$2:$W$333,2,0)</f>
        <v>Does your service use AI for the processing of institutional data?</v>
      </c>
      <c r="C90" s="28" t="s">
        <v>28</v>
      </c>
      <c r="D90" s="44" t="inlineStr">
        <is>
          <t xml:space="preserve">The optional staff assistant (disabled by default for every program; each program's administrators decide whether to turn it on): when turned on, it reads data the signed-in staff member is already authorized to see, in order to answer that staff member's questions. Separately, the operator's support work, including an automated support triage routine, uses Anthropic's Claude Code under a Claude Max plan, which is governed by Anthropic's consumer terms rather than its commercial terms, so support reports and production error details (which can identify a student) are processed as model input; that account's setting to use data for model training is off. No other AI processing occurs.</t>
        </is>
      </c>
      <c r="E90" s="29" t="str">
        <f>IF($C$19="No",'Auto Responses'!$A$6,IF($C90="Yes",VLOOKUP($A90,Questions!$A$2:$W$333,17,0)&amp;"",IF($C90="No",VLOOKUP($A90,Questions!$A$2:$W$333,16,0)&amp;"",VLOOKUP($A90,Questions!$A$2:$W$333,15,0)&amp;"")))</f>
        <v/>
      </c>
      <c r="F90" s="92" t="e">
        <f>VLOOKUP($A90,#REF!,5,0)&amp;""</f>
        <v>#REF!</v>
      </c>
      <c r="H90" s="36"/>
    </row>
    <row r="91" spans="1:8" s="1" customFormat="1" ht="32.25" customHeight="1" x14ac:dyDescent="0.15">
      <c r="A91" s="25" t="s">
        <v>588</v>
      </c>
      <c r="B91" s="24" t="str">
        <f>VLOOKUP($A91,Questions!$A$2:$W$333,2,0)</f>
        <v>Is any institutional data retained in the AI processing?*</v>
      </c>
      <c r="C91" s="28" t="s">
        <v>28</v>
      </c>
      <c r="D91" s="44" t="s">
        <v>589</v>
      </c>
      <c r="E91" s="29" t="str">
        <f>IF($C$19="No",'Auto Responses'!$A$6,IF($C91="Yes",VLOOKUP($A91,Questions!$A$2:$W$333,17,0)&amp;"",IF($C91="No",VLOOKUP($A91,Questions!$A$2:$W$333,16,0)&amp;"",VLOOKUP($A91,Questions!$A$2:$W$333,15,0)&amp;"")))</f>
        <v/>
      </c>
      <c r="F91" s="92" t="e">
        <f>VLOOKUP($A91,#REF!,5,0)&amp;""</f>
        <v>#REF!</v>
      </c>
      <c r="H91" s="36"/>
    </row>
    <row r="92" spans="1:8" s="1" customFormat="1" ht="55.5" customHeight="1" x14ac:dyDescent="0.15">
      <c r="A92" s="25" t="s">
        <v>590</v>
      </c>
      <c r="B92" s="24" t="str">
        <f>VLOOKUP($A92,Questions!$A$2:$W$333,2,0)</f>
        <v>Do you have agreements in place with third parties or subprocessors regarding the protection of customer data and use of AI?*</v>
      </c>
      <c r="C92" s="28" t="s">
        <v>28</v>
      </c>
      <c r="D92" s="44" t="s">
        <v>591</v>
      </c>
      <c r="E92" s="29" t="str">
        <f>IF($C$19="No",'Auto Responses'!$A$6,IF($C92="Yes",VLOOKUP($A92,Questions!$A$2:$W$333,17,0)&amp;"",IF($C92="No",VLOOKUP($A92,Questions!$A$2:$W$333,16,0)&amp;"",VLOOKUP($A92,Questions!$A$2:$W$333,15,0)&amp;"")))</f>
        <v/>
      </c>
      <c r="F92" s="92" t="e">
        <f>VLOOKUP($A92,#REF!,5,0)&amp;""</f>
        <v>#REF!</v>
      </c>
      <c r="H92" s="36"/>
    </row>
    <row r="93" spans="1:8" s="1" customFormat="1" ht="32.25" customHeight="1" x14ac:dyDescent="0.15">
      <c r="A93" s="25" t="s">
        <v>592</v>
      </c>
      <c r="B93" s="24" t="str">
        <f>VLOOKUP($A93,Questions!$A$2:$W$333,2,0)</f>
        <v>Will institutional data be processed through a third party or subprocessor that also uses AI?</v>
      </c>
      <c r="C93" s="28" t="s">
        <v>33</v>
      </c>
      <c r="D93" s="44" t="s">
        <v>593</v>
      </c>
      <c r="E93" s="29" t="str">
        <f>IF($C$19="No",'Auto Responses'!$A$6,IF($C93="Yes",VLOOKUP($A93,Questions!$A$2:$W$333,17,0)&amp;"",IF($C93="No",VLOOKUP($A93,Questions!$A$2:$W$333,16,0)&amp;"",VLOOKUP($A93,Questions!$A$2:$W$333,15,0)&amp;"")))</f>
        <v/>
      </c>
      <c r="F93" s="92" t="e">
        <f>VLOOKUP($A93,#REF!,5,0)&amp;""</f>
        <v>#REF!</v>
      </c>
      <c r="H93" s="36"/>
    </row>
    <row r="94" spans="1:8" s="1" customFormat="1" ht="32.25" customHeight="1" x14ac:dyDescent="0.15">
      <c r="A94" s="25" t="s">
        <v>594</v>
      </c>
      <c r="B94" s="24" t="str">
        <f>VLOOKUP($A94,Questions!$A$2:$W$333,2,0)</f>
        <v>Is AI processing limited to fully licensed commercial enterprise AI services?</v>
      </c>
      <c r="C94" s="28" t="s">
        <v>28</v>
      </c>
      <c r="D94" s="44" t="inlineStr">
        <is>
          <t xml:space="preserve">The in-product assistant uses Anthropic's commercial API only (Anthropic Claude). The operator's support work uses Anthropic's Claude Code under a Claude Max plan (Anthropic's consumer terms), as described in DPAI-01. No other AI tools or shared services are used.</t>
        </is>
      </c>
      <c r="E94" s="29" t="str">
        <f>IF($C$19="No",'Auto Responses'!$A$6,IF($C94="Yes",VLOOKUP($A94,Questions!$A$2:$W$333,17,0)&amp;"",IF($C94="No",VLOOKUP($A94,Questions!$A$2:$W$333,16,0)&amp;"",VLOOKUP($A94,Questions!$A$2:$W$333,15,0)&amp;"")))</f>
        <v/>
      </c>
      <c r="F94" s="92" t="e">
        <f>VLOOKUP($A94,#REF!,5,0)&amp;""</f>
        <v>#REF!</v>
      </c>
      <c r="H94" s="36"/>
    </row>
    <row r="95" spans="1:8" s="1" customFormat="1" ht="32.25" customHeight="1" x14ac:dyDescent="0.15">
      <c r="A95" s="25" t="s">
        <v>596</v>
      </c>
      <c r="B95" s="24" t="str">
        <f>VLOOKUP($A95,Questions!$A$2:$W$333,2,0)</f>
        <v>Will institutional data be used or processed by any shared AI services?</v>
      </c>
      <c r="C95" s="28" t="s">
        <v>33</v>
      </c>
      <c r="D95" s="44" t="s">
        <v>597</v>
      </c>
      <c r="E95" s="29" t="str">
        <f>IF($C$19="No",'Auto Responses'!$A$6,IF($C95="Yes",VLOOKUP($A95,Questions!$A$2:$W$333,17,0)&amp;"",IF($C95="No",VLOOKUP($A95,Questions!$A$2:$W$333,16,0)&amp;"",VLOOKUP($A95,Questions!$A$2:$W$333,15,0)&amp;"")))</f>
        <v/>
      </c>
      <c r="F95" s="92" t="e">
        <f>VLOOKUP($A95,#REF!,5,0)&amp;""</f>
        <v>#REF!</v>
      </c>
      <c r="H95" s="36"/>
    </row>
    <row r="96" spans="1:8" s="1" customFormat="1" ht="32.25" customHeight="1" x14ac:dyDescent="0.15">
      <c r="A96" s="25" t="s">
        <v>598</v>
      </c>
      <c r="B96" s="24" t="str">
        <f>VLOOKUP($A96,Questions!$A$2:$W$333,2,0)</f>
        <v>Do you have safeguards in place to protect institutional data and data privacy from unintended AI queries or processing?</v>
      </c>
      <c r="C96" s="28" t="s">
        <v>28</v>
      </c>
      <c r="D96" s="44" t="inlineStr">
        <is>
          <t xml:space="preserve">The feature is off by default per tenant and hard-off platform-wide without the provider key; for the assistant, AI processing happens only when a signed-in staff member deliberately asks the assistant a question, and scoped tools prevent access beyond that user's permissions.</t>
        </is>
      </c>
      <c r="E96" s="29" t="str">
        <f>IF($C$19="No",'Auto Responses'!$A$6,IF($C96="Yes",VLOOKUP($A96,Questions!$A$2:$W$333,17,0)&amp;"",IF($C96="No",VLOOKUP($A96,Questions!$A$2:$W$333,16,0)&amp;"",VLOOKUP($A96,Questions!$A$2:$W$333,15,0)&amp;"")))</f>
        <v/>
      </c>
      <c r="F96" s="92" t="e">
        <f>VLOOKUP($A96,#REF!,5,0)&amp;""</f>
        <v>#REF!</v>
      </c>
      <c r="H96" s="36"/>
    </row>
    <row r="97" spans="1:11" s="1" customFormat="1" ht="55.5" customHeight="1" x14ac:dyDescent="0.15">
      <c r="A97" s="25" t="s">
        <v>600</v>
      </c>
      <c r="B97" s="24" t="str">
        <f>VLOOKUP($A97,Questions!$A$2:$W$333,2,0)</f>
        <v>Do you provide choice to the user to opt out of AI use?</v>
      </c>
      <c r="C97" s="28" t="s">
        <v>28</v>
      </c>
      <c r="D97" s="44" t="inlineStr">
        <is>
          <t xml:space="preserve">The institution opts in per tenant and can disable the feature at any time; individual staff simply do not use the assistant if they prefer, and no program data flows to the AI provider through the assistant except during a staff-initiated conversation (support work is described in DPAI-01).</t>
        </is>
      </c>
      <c r="E97" s="29" t="str">
        <f>IF($C$19="No",'Auto Responses'!$A$6,IF($C97="Yes",VLOOKUP($A97,Questions!$A$2:$W$333,17,0)&amp;"",IF($C97="No",VLOOKUP($A97,Questions!$A$2:$W$333,16,0)&amp;"",VLOOKUP($A97,Questions!$A$2:$W$333,15,0)&amp;"")))</f>
        <v/>
      </c>
      <c r="F97" s="92" t="e">
        <f>VLOOKUP($A97,#REF!,5,0)&amp;""</f>
        <v>#REF!</v>
      </c>
      <c r="G97" s="113" t="s">
        <v>39</v>
      </c>
      <c r="H97" s="36"/>
    </row>
    <row r="98" spans="1:11" s="1" customFormat="1" ht="44.25" customHeight="1" x14ac:dyDescent="0.15">
      <c r="A98" s="46" t="s">
        <v>55</v>
      </c>
      <c r="C98" s="14"/>
      <c r="D98" s="15"/>
      <c r="E98" s="45"/>
      <c r="F98" s="84"/>
      <c r="H98" s="36"/>
    </row>
    <row r="99" spans="1:11" s="1" customFormat="1" ht="15" hidden="1" customHeight="1" x14ac:dyDescent="0.15">
      <c r="A99"/>
      <c r="C99" s="14"/>
      <c r="D99" s="15"/>
      <c r="E99" s="45"/>
      <c r="F99" s="84"/>
      <c r="H99" s="36"/>
    </row>
    <row r="100" spans="1:11" ht="15" hidden="1" customHeight="1" x14ac:dyDescent="0.2">
      <c r="A100" s="1"/>
      <c r="B100" s="14"/>
      <c r="C100" s="56"/>
      <c r="D100" s="16"/>
      <c r="E100" s="46"/>
      <c r="G100" s="36"/>
      <c r="H100" s="1"/>
      <c r="K100"/>
    </row>
    <row r="101" spans="1:11" ht="16" hidden="1" x14ac:dyDescent="0.2">
      <c r="A101" s="25" t="e">
        <f>#REF!</f>
        <v>#REF!</v>
      </c>
    </row>
    <row r="102" spans="1:11" s="1" customFormat="1" ht="14" hidden="1" x14ac:dyDescent="0.15">
      <c r="A102" s="25" t="e">
        <f>#REF!</f>
        <v>#REF!</v>
      </c>
      <c r="C102" s="14"/>
      <c r="D102" s="15"/>
      <c r="E102" s="45"/>
      <c r="F102" s="84"/>
      <c r="H102" s="36"/>
    </row>
    <row r="103" spans="1:11" s="1" customFormat="1" ht="14" hidden="1" x14ac:dyDescent="0.15">
      <c r="A103" s="25" t="e">
        <f>#REF!</f>
        <v>#REF!</v>
      </c>
      <c r="C103" s="14"/>
      <c r="D103" s="15"/>
      <c r="E103" s="45"/>
      <c r="F103" s="84"/>
      <c r="H103" s="36"/>
    </row>
    <row r="104" spans="1:11" s="1" customFormat="1" ht="14" hidden="1" x14ac:dyDescent="0.15">
      <c r="A104" s="25" t="e">
        <f>#REF!</f>
        <v>#REF!</v>
      </c>
      <c r="C104" s="14"/>
      <c r="D104" s="15"/>
      <c r="E104" s="45"/>
      <c r="F104" s="84"/>
      <c r="H104" s="36"/>
    </row>
    <row r="105" spans="1:11" s="1" customFormat="1" ht="14" hidden="1" x14ac:dyDescent="0.15">
      <c r="A105" s="25" t="e">
        <f>#REF!</f>
        <v>#REF!</v>
      </c>
      <c r="C105" s="14"/>
      <c r="D105" s="15"/>
      <c r="E105" s="45"/>
      <c r="F105" s="84"/>
      <c r="H105" s="36"/>
    </row>
    <row r="106" spans="1:11" s="1" customFormat="1" ht="14" hidden="1" x14ac:dyDescent="0.15">
      <c r="A106" s="25" t="e">
        <f>#REF!</f>
        <v>#REF!</v>
      </c>
      <c r="C106" s="14"/>
      <c r="D106" s="15"/>
      <c r="E106" s="45"/>
      <c r="F106" s="84"/>
      <c r="H106" s="36"/>
    </row>
    <row r="107" spans="1:11" s="1" customFormat="1" ht="14" hidden="1" x14ac:dyDescent="0.15">
      <c r="A107" s="25" t="e">
        <f>#REF!</f>
        <v>#REF!</v>
      </c>
      <c r="C107" s="14"/>
      <c r="D107" s="15"/>
      <c r="E107" s="45"/>
      <c r="F107" s="84"/>
      <c r="H107" s="36"/>
    </row>
    <row r="108" spans="1:11" s="1" customFormat="1" ht="16" hidden="1" x14ac:dyDescent="0.15">
      <c r="A108"/>
      <c r="C108" s="14"/>
      <c r="D108" s="15"/>
      <c r="E108" s="45"/>
      <c r="F108" s="84"/>
      <c r="H108" s="36"/>
    </row>
    <row r="109" spans="1:11" s="1" customFormat="1" ht="16" hidden="1" x14ac:dyDescent="0.15">
      <c r="A109"/>
      <c r="C109" s="14"/>
      <c r="D109" s="15"/>
      <c r="E109" s="45"/>
      <c r="F109" s="84"/>
      <c r="H109" s="36"/>
    </row>
    <row r="110" spans="1:11" s="1" customFormat="1" ht="16" hidden="1" x14ac:dyDescent="0.15">
      <c r="A110"/>
      <c r="C110" s="14"/>
      <c r="D110" s="15"/>
      <c r="E110" s="45"/>
      <c r="F110" s="84"/>
      <c r="H110" s="36"/>
    </row>
    <row r="111" spans="1:11" s="1" customFormat="1" ht="16" hidden="1" x14ac:dyDescent="0.15">
      <c r="A111"/>
      <c r="C111" s="14"/>
      <c r="D111" s="15"/>
      <c r="E111" s="45"/>
      <c r="F111" s="84"/>
      <c r="H111" s="36"/>
    </row>
    <row r="112" spans="1:11" s="1" customFormat="1" ht="16" hidden="1" x14ac:dyDescent="0.15">
      <c r="A112"/>
      <c r="C112" s="14"/>
      <c r="D112" s="15"/>
      <c r="E112" s="45"/>
      <c r="F112" s="84"/>
      <c r="H112" s="36"/>
    </row>
    <row r="113" spans="1:8" s="1" customFormat="1" ht="16" hidden="1" x14ac:dyDescent="0.15">
      <c r="A113"/>
      <c r="C113" s="14"/>
      <c r="D113" s="15"/>
      <c r="E113" s="45"/>
      <c r="F113" s="84"/>
      <c r="H113" s="36"/>
    </row>
    <row r="114" spans="1:8" s="1" customFormat="1" ht="16" hidden="1" x14ac:dyDescent="0.15">
      <c r="A114"/>
      <c r="C114" s="14"/>
      <c r="D114" s="15"/>
      <c r="E114" s="45"/>
      <c r="F114" s="84"/>
      <c r="H114" s="36"/>
    </row>
    <row r="115" spans="1:8" s="1" customFormat="1" ht="16" hidden="1" x14ac:dyDescent="0.15">
      <c r="A115"/>
      <c r="C115" s="14"/>
      <c r="D115" s="15"/>
      <c r="E115" s="45"/>
      <c r="F115" s="84"/>
      <c r="H115" s="36"/>
    </row>
    <row r="116" spans="1:8" s="1" customFormat="1" ht="16" hidden="1" x14ac:dyDescent="0.15">
      <c r="A116"/>
      <c r="C116" s="14"/>
      <c r="D116" s="15"/>
      <c r="E116" s="45"/>
      <c r="F116" s="84"/>
      <c r="H116" s="36"/>
    </row>
    <row r="117" spans="1:8" s="1" customFormat="1" ht="16" hidden="1" x14ac:dyDescent="0.15">
      <c r="A117"/>
      <c r="C117" s="14"/>
      <c r="D117" s="15"/>
      <c r="E117" s="45"/>
      <c r="F117" s="84"/>
      <c r="H117" s="36"/>
    </row>
  </sheetData>
  <dataValidations count="3">
    <dataValidation allowBlank="1" showInputMessage="1" showErrorMessage="1" promptTitle="Warning!" prompt="The HECVAT is built using a number of complex formulas. Editing this cell can break the functionality of the tool. " sqref="A3:A98 B2:B98 C2 C4:F12 C18 C23 C29 C34 C38 C41 C44 C53 C67 C73 C89 D2:F3 D18 D23 D29 D34 D38 D41 D44 D53 D67 D73 D89 E18:F98" xr:uid="{00000000-0002-0000-0800-000000000000}"/>
    <dataValidation allowBlank="1" showInputMessage="1" showErrorMessage="1" prompt="This answer has been populated from the &quot;START HERE&quot; tab and does not need to be re-entered." sqref="C3 C13:C17 C19:C22" xr:uid="{00000000-0002-0000-0800-000001000000}"/>
    <dataValidation allowBlank="1" showInputMessage="1" showErrorMessage="1" prompt="This cell should be left blank. Input your answer in column C." sqref="D28 D31" xr:uid="{00000000-0002-0000-0800-000002000000}"/>
  </dataValidations>
  <hyperlinks>
    <hyperlink ref="A11" r:id="rId1" display="http://www.educause.edu/HECVAT" xr:uid="{00000000-0004-0000-0800-000000000000}"/>
  </hyperlinks>
  <pageMargins left="0.75" right="0.75" top="1" bottom="1" header="0.5" footer="0.5"/>
  <pageSetup orientation="landscape"/>
  <headerFooter>
    <oddFooter>&amp;L&amp;"Helvetica,Regular"&amp;12 &amp;K000000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outlinePr summaryBelow="0" summaryRight="0"/>
  </sheetPr>
  <dimension ref="A1:W963"/>
  <sheetViews>
    <sheetView zoomScale="80" zoomScaleNormal="80" workbookViewId="0">
      <pane xSplit="2" ySplit="2" topLeftCell="K254" activePane="bottomRight" state="frozen"/>
      <selection pane="topRight" activeCell="C1" sqref="C1"/>
      <selection pane="bottomLeft" activeCell="A2" sqref="A2"/>
      <selection pane="bottomRight" activeCell="W261" sqref="W261"/>
    </sheetView>
  </sheetViews>
  <sheetFormatPr baseColWidth="10" defaultColWidth="8.75" defaultRowHeight="15.75" customHeight="1" x14ac:dyDescent="0.2"/>
  <cols>
    <col min="1" max="1" width="8.75" style="8" customWidth="1"/>
    <col min="2" max="2" width="35.75" style="8" customWidth="1"/>
    <col min="3" max="3" width="6.25" style="8" customWidth="1"/>
    <col min="4" max="4" width="5.875" style="8" customWidth="1"/>
    <col min="5" max="5" width="6.75" style="8" customWidth="1"/>
    <col min="6" max="7" width="7.25" style="8" customWidth="1"/>
    <col min="8" max="9" width="7.5" style="8" customWidth="1"/>
    <col min="10" max="10" width="6.875" style="8" customWidth="1"/>
    <col min="11" max="11" width="15.375" style="8" customWidth="1"/>
    <col min="12" max="12" width="12.75" style="8" customWidth="1"/>
    <col min="13" max="13" width="8.75" style="8" customWidth="1"/>
    <col min="14" max="19" width="18.25" style="8" customWidth="1"/>
    <col min="20" max="21" width="8.75" style="8" customWidth="1"/>
    <col min="22" max="22" width="10.875" style="8" customWidth="1"/>
    <col min="23" max="23" width="11.25" style="8" customWidth="1"/>
    <col min="24" max="24" width="8.75" style="8" customWidth="1"/>
    <col min="25" max="16384" width="8.75" style="8"/>
  </cols>
  <sheetData>
    <row r="1" spans="1:23" ht="15.75" hidden="1" customHeight="1" x14ac:dyDescent="0.2">
      <c r="A1" s="115" t="s">
        <v>602</v>
      </c>
    </row>
    <row r="2" spans="1:23" ht="30" customHeight="1" x14ac:dyDescent="0.2">
      <c r="A2" s="2" t="s">
        <v>603</v>
      </c>
      <c r="B2" s="2" t="s">
        <v>604</v>
      </c>
      <c r="C2" s="3" t="s">
        <v>605</v>
      </c>
      <c r="D2" s="3" t="s">
        <v>606</v>
      </c>
      <c r="E2" s="3" t="s">
        <v>607</v>
      </c>
      <c r="F2" s="3" t="s">
        <v>608</v>
      </c>
      <c r="G2" s="3" t="s">
        <v>609</v>
      </c>
      <c r="H2" s="3" t="s">
        <v>610</v>
      </c>
      <c r="I2" s="3" t="s">
        <v>611</v>
      </c>
      <c r="J2" s="3" t="s">
        <v>612</v>
      </c>
      <c r="K2" s="4" t="s">
        <v>613</v>
      </c>
      <c r="L2" s="3" t="s">
        <v>614</v>
      </c>
      <c r="M2" s="5" t="s">
        <v>615</v>
      </c>
      <c r="N2" s="3" t="s">
        <v>616</v>
      </c>
      <c r="O2" s="3" t="s">
        <v>617</v>
      </c>
      <c r="P2" s="3" t="s">
        <v>618</v>
      </c>
      <c r="Q2" s="3" t="s">
        <v>619</v>
      </c>
      <c r="R2" s="6" t="s">
        <v>620</v>
      </c>
      <c r="S2" s="6" t="s">
        <v>621</v>
      </c>
      <c r="T2" s="7" t="s">
        <v>622</v>
      </c>
      <c r="U2" s="7" t="s">
        <v>623</v>
      </c>
      <c r="V2" s="7" t="s">
        <v>624</v>
      </c>
      <c r="W2" s="7" t="s">
        <v>625</v>
      </c>
    </row>
    <row r="3" spans="1:23" ht="14.25" customHeight="1" x14ac:dyDescent="0.2">
      <c r="A3" s="95" t="s">
        <v>5</v>
      </c>
      <c r="B3" s="95" t="s">
        <v>626</v>
      </c>
      <c r="C3" s="95">
        <v>1</v>
      </c>
      <c r="D3" s="95">
        <v>1</v>
      </c>
      <c r="E3" s="95">
        <v>1</v>
      </c>
      <c r="F3" s="95">
        <v>1</v>
      </c>
      <c r="G3" s="95">
        <v>1</v>
      </c>
      <c r="H3" s="95">
        <v>1</v>
      </c>
      <c r="I3" s="95">
        <v>1</v>
      </c>
      <c r="J3" s="95">
        <v>1</v>
      </c>
      <c r="K3" s="95" t="s">
        <v>81</v>
      </c>
      <c r="L3" s="95" t="s">
        <v>627</v>
      </c>
      <c r="M3" s="95">
        <v>0</v>
      </c>
      <c r="N3" s="95"/>
      <c r="O3" s="95"/>
      <c r="P3" s="95"/>
      <c r="Q3" s="95"/>
      <c r="R3" s="95"/>
      <c r="S3" s="95"/>
      <c r="T3" s="95"/>
      <c r="U3" s="95"/>
      <c r="V3" s="95"/>
      <c r="W3" s="95">
        <f t="shared" ref="W3:W66" si="0">IF($V3="Critical Importance",20,IF($V3="Minor Importance",5,10))</f>
        <v>10</v>
      </c>
    </row>
    <row r="4" spans="1:23" ht="14.25" customHeight="1" x14ac:dyDescent="0.2">
      <c r="A4" s="95" t="s">
        <v>7</v>
      </c>
      <c r="B4" s="95" t="s">
        <v>628</v>
      </c>
      <c r="C4" s="95">
        <v>1</v>
      </c>
      <c r="D4" s="95">
        <v>1</v>
      </c>
      <c r="E4" s="95">
        <v>1</v>
      </c>
      <c r="F4" s="95">
        <v>1</v>
      </c>
      <c r="G4" s="95">
        <v>1</v>
      </c>
      <c r="H4" s="95">
        <v>1</v>
      </c>
      <c r="I4" s="95">
        <v>1</v>
      </c>
      <c r="J4" s="95">
        <v>1</v>
      </c>
      <c r="K4" s="95" t="s">
        <v>81</v>
      </c>
      <c r="L4" s="95" t="s">
        <v>627</v>
      </c>
      <c r="M4" s="95" t="s">
        <v>629</v>
      </c>
      <c r="N4" s="95"/>
      <c r="O4" s="95"/>
      <c r="P4" s="95"/>
      <c r="Q4" s="95"/>
      <c r="R4" s="95"/>
      <c r="S4" s="95"/>
      <c r="T4" s="95"/>
      <c r="U4" s="95"/>
      <c r="V4" s="95"/>
      <c r="W4" s="95">
        <f t="shared" si="0"/>
        <v>10</v>
      </c>
    </row>
    <row r="5" spans="1:23" ht="14.25" customHeight="1" x14ac:dyDescent="0.2">
      <c r="A5" s="95" t="s">
        <v>9</v>
      </c>
      <c r="B5" s="95" t="s">
        <v>630</v>
      </c>
      <c r="C5" s="95">
        <v>1</v>
      </c>
      <c r="D5" s="95">
        <v>1</v>
      </c>
      <c r="E5" s="95">
        <v>1</v>
      </c>
      <c r="F5" s="95">
        <v>1</v>
      </c>
      <c r="G5" s="95">
        <v>1</v>
      </c>
      <c r="H5" s="95">
        <v>1</v>
      </c>
      <c r="I5" s="95">
        <v>1</v>
      </c>
      <c r="J5" s="95">
        <v>1</v>
      </c>
      <c r="K5" s="95" t="s">
        <v>81</v>
      </c>
      <c r="L5" s="95" t="s">
        <v>627</v>
      </c>
      <c r="M5" s="95" t="s">
        <v>629</v>
      </c>
      <c r="N5" s="95"/>
      <c r="O5" s="95"/>
      <c r="P5" s="95"/>
      <c r="Q5" s="95"/>
      <c r="R5" s="95"/>
      <c r="S5" s="95"/>
      <c r="T5" s="95"/>
      <c r="U5" s="95"/>
      <c r="V5" s="95"/>
      <c r="W5" s="95">
        <f t="shared" si="0"/>
        <v>10</v>
      </c>
    </row>
    <row r="6" spans="1:23" ht="14.25" customHeight="1" x14ac:dyDescent="0.2">
      <c r="A6" s="95" t="s">
        <v>11</v>
      </c>
      <c r="B6" s="95" t="s">
        <v>631</v>
      </c>
      <c r="C6" s="95">
        <v>1</v>
      </c>
      <c r="D6" s="95">
        <v>1</v>
      </c>
      <c r="E6" s="95">
        <v>0</v>
      </c>
      <c r="F6" s="95">
        <v>0</v>
      </c>
      <c r="G6" s="95">
        <v>0</v>
      </c>
      <c r="H6" s="95">
        <v>0</v>
      </c>
      <c r="I6" s="95">
        <v>0</v>
      </c>
      <c r="J6" s="95">
        <v>0</v>
      </c>
      <c r="K6" s="95" t="s">
        <v>81</v>
      </c>
      <c r="L6" s="95" t="s">
        <v>627</v>
      </c>
      <c r="M6" s="95" t="s">
        <v>629</v>
      </c>
      <c r="N6" s="95"/>
      <c r="O6" s="95"/>
      <c r="P6" s="95"/>
      <c r="Q6" s="95"/>
      <c r="R6" s="95"/>
      <c r="S6" s="95"/>
      <c r="T6" s="95"/>
      <c r="U6" s="95"/>
      <c r="V6" s="95"/>
      <c r="W6" s="95">
        <f t="shared" si="0"/>
        <v>10</v>
      </c>
    </row>
    <row r="7" spans="1:23" ht="14.25" customHeight="1" x14ac:dyDescent="0.2">
      <c r="A7" s="95" t="s">
        <v>13</v>
      </c>
      <c r="B7" s="95" t="s">
        <v>632</v>
      </c>
      <c r="C7" s="95">
        <v>1</v>
      </c>
      <c r="D7" s="95">
        <v>1</v>
      </c>
      <c r="E7" s="95">
        <v>0</v>
      </c>
      <c r="F7" s="95">
        <v>0</v>
      </c>
      <c r="G7" s="95">
        <v>0</v>
      </c>
      <c r="H7" s="95">
        <v>0</v>
      </c>
      <c r="I7" s="95">
        <v>0</v>
      </c>
      <c r="J7" s="95">
        <v>0</v>
      </c>
      <c r="K7" s="95" t="s">
        <v>81</v>
      </c>
      <c r="L7" s="95" t="s">
        <v>627</v>
      </c>
      <c r="M7" s="95" t="s">
        <v>629</v>
      </c>
      <c r="N7" s="95"/>
      <c r="O7" s="95"/>
      <c r="P7" s="95"/>
      <c r="Q7" s="95"/>
      <c r="R7" s="95"/>
      <c r="S7" s="95"/>
      <c r="T7" s="95"/>
      <c r="U7" s="95"/>
      <c r="V7" s="95"/>
      <c r="W7" s="95">
        <f t="shared" si="0"/>
        <v>10</v>
      </c>
    </row>
    <row r="8" spans="1:23" ht="14.25" customHeight="1" x14ac:dyDescent="0.2">
      <c r="A8" s="95" t="s">
        <v>15</v>
      </c>
      <c r="B8" s="95" t="s">
        <v>633</v>
      </c>
      <c r="C8" s="95">
        <v>1</v>
      </c>
      <c r="D8" s="95">
        <v>1</v>
      </c>
      <c r="E8" s="95">
        <v>0</v>
      </c>
      <c r="F8" s="95">
        <v>0</v>
      </c>
      <c r="G8" s="95">
        <v>0</v>
      </c>
      <c r="H8" s="95">
        <v>0</v>
      </c>
      <c r="I8" s="95">
        <v>0</v>
      </c>
      <c r="J8" s="95">
        <v>0</v>
      </c>
      <c r="K8" s="95" t="s">
        <v>81</v>
      </c>
      <c r="L8" s="95" t="s">
        <v>627</v>
      </c>
      <c r="M8" s="95" t="s">
        <v>629</v>
      </c>
      <c r="N8" s="95"/>
      <c r="O8" s="95"/>
      <c r="P8" s="95"/>
      <c r="Q8" s="95"/>
      <c r="R8" s="95"/>
      <c r="S8" s="95"/>
      <c r="T8" s="95"/>
      <c r="U8" s="95"/>
      <c r="V8" s="95"/>
      <c r="W8" s="95">
        <f t="shared" si="0"/>
        <v>10</v>
      </c>
    </row>
    <row r="9" spans="1:23" ht="14.25" customHeight="1" x14ac:dyDescent="0.2">
      <c r="A9" s="95" t="s">
        <v>17</v>
      </c>
      <c r="B9" s="95" t="s">
        <v>634</v>
      </c>
      <c r="C9" s="95">
        <v>1</v>
      </c>
      <c r="D9" s="95">
        <v>1</v>
      </c>
      <c r="E9" s="95">
        <v>0</v>
      </c>
      <c r="F9" s="95">
        <v>0</v>
      </c>
      <c r="G9" s="95">
        <v>0</v>
      </c>
      <c r="H9" s="95">
        <v>0</v>
      </c>
      <c r="I9" s="95">
        <v>0</v>
      </c>
      <c r="J9" s="95">
        <v>0</v>
      </c>
      <c r="K9" s="95" t="s">
        <v>81</v>
      </c>
      <c r="L9" s="95" t="s">
        <v>627</v>
      </c>
      <c r="M9" s="95" t="s">
        <v>629</v>
      </c>
      <c r="N9" s="95"/>
      <c r="O9" s="95"/>
      <c r="P9" s="95"/>
      <c r="Q9" s="95"/>
      <c r="R9" s="95"/>
      <c r="S9" s="95"/>
      <c r="T9" s="95"/>
      <c r="U9" s="95"/>
      <c r="V9" s="95"/>
      <c r="W9" s="95">
        <f t="shared" si="0"/>
        <v>10</v>
      </c>
    </row>
    <row r="10" spans="1:23" ht="14.25" customHeight="1" x14ac:dyDescent="0.2">
      <c r="A10" s="95" t="s">
        <v>19</v>
      </c>
      <c r="B10" s="95" t="s">
        <v>635</v>
      </c>
      <c r="C10" s="95">
        <v>1</v>
      </c>
      <c r="D10" s="95">
        <v>1</v>
      </c>
      <c r="E10" s="95">
        <v>1</v>
      </c>
      <c r="F10" s="95">
        <v>1</v>
      </c>
      <c r="G10" s="95">
        <v>1</v>
      </c>
      <c r="H10" s="95">
        <v>1</v>
      </c>
      <c r="I10" s="95">
        <v>1</v>
      </c>
      <c r="J10" s="95">
        <v>1</v>
      </c>
      <c r="K10" s="95" t="s">
        <v>81</v>
      </c>
      <c r="L10" s="95" t="s">
        <v>627</v>
      </c>
      <c r="M10" s="95"/>
      <c r="N10" s="95"/>
      <c r="O10" s="95"/>
      <c r="P10" s="95"/>
      <c r="Q10" s="95"/>
      <c r="R10" s="95"/>
      <c r="S10" s="95"/>
      <c r="T10" s="95"/>
      <c r="U10" s="95"/>
      <c r="V10" s="95"/>
      <c r="W10" s="95">
        <f t="shared" si="0"/>
        <v>10</v>
      </c>
    </row>
    <row r="11" spans="1:23" ht="57" customHeight="1" x14ac:dyDescent="0.2">
      <c r="A11" s="95" t="s">
        <v>21</v>
      </c>
      <c r="B11" s="95" t="s">
        <v>636</v>
      </c>
      <c r="C11" s="95">
        <v>1</v>
      </c>
      <c r="D11" s="95">
        <v>0</v>
      </c>
      <c r="E11" s="95">
        <v>0</v>
      </c>
      <c r="F11" s="95">
        <v>0</v>
      </c>
      <c r="G11" s="95">
        <v>0</v>
      </c>
      <c r="H11" s="95">
        <v>0</v>
      </c>
      <c r="I11" s="95">
        <v>0</v>
      </c>
      <c r="J11" s="95">
        <v>1</v>
      </c>
      <c r="K11" s="95" t="s">
        <v>81</v>
      </c>
      <c r="L11" s="95" t="s">
        <v>627</v>
      </c>
      <c r="M11" s="95" t="s">
        <v>629</v>
      </c>
      <c r="N11" s="95"/>
      <c r="O11" s="95"/>
      <c r="P11" s="95"/>
      <c r="Q11" s="95"/>
      <c r="R11" s="95" t="s">
        <v>637</v>
      </c>
      <c r="S11" s="95" t="s">
        <v>638</v>
      </c>
      <c r="T11" s="95"/>
      <c r="U11" s="95"/>
      <c r="V11" s="95"/>
      <c r="W11" s="95">
        <f t="shared" si="0"/>
        <v>10</v>
      </c>
    </row>
    <row r="12" spans="1:23" ht="242.25" customHeight="1" x14ac:dyDescent="0.2">
      <c r="A12" s="95" t="s">
        <v>27</v>
      </c>
      <c r="B12" s="95" t="s">
        <v>639</v>
      </c>
      <c r="C12" s="95">
        <v>1</v>
      </c>
      <c r="D12" s="95">
        <v>0</v>
      </c>
      <c r="E12" s="95">
        <v>0</v>
      </c>
      <c r="F12" s="95">
        <v>0</v>
      </c>
      <c r="G12" s="95">
        <v>0</v>
      </c>
      <c r="H12" s="95">
        <v>0</v>
      </c>
      <c r="I12" s="95">
        <v>0</v>
      </c>
      <c r="J12" s="95">
        <v>1</v>
      </c>
      <c r="K12" s="95"/>
      <c r="L12" s="95" t="s">
        <v>640</v>
      </c>
      <c r="M12" s="95" t="s">
        <v>629</v>
      </c>
      <c r="N12" s="95"/>
      <c r="O12" s="95"/>
      <c r="P12" s="95" t="s">
        <v>641</v>
      </c>
      <c r="Q12" s="95" t="s">
        <v>642</v>
      </c>
      <c r="R12" s="95" t="s">
        <v>643</v>
      </c>
      <c r="S12" s="95" t="s">
        <v>644</v>
      </c>
      <c r="T12" s="95" t="s">
        <v>28</v>
      </c>
      <c r="U12" s="95" t="s">
        <v>629</v>
      </c>
      <c r="V12" s="95" t="s">
        <v>645</v>
      </c>
      <c r="W12" s="95">
        <f t="shared" si="0"/>
        <v>20</v>
      </c>
    </row>
    <row r="13" spans="1:23" ht="114" customHeight="1" x14ac:dyDescent="0.2">
      <c r="A13" s="95" t="s">
        <v>30</v>
      </c>
      <c r="B13" s="95" t="s">
        <v>646</v>
      </c>
      <c r="C13" s="95">
        <v>1</v>
      </c>
      <c r="D13" s="95">
        <v>0</v>
      </c>
      <c r="E13" s="95">
        <v>0</v>
      </c>
      <c r="F13" s="95">
        <v>0</v>
      </c>
      <c r="G13" s="95">
        <v>0</v>
      </c>
      <c r="H13" s="95">
        <v>0</v>
      </c>
      <c r="I13" s="95">
        <v>0</v>
      </c>
      <c r="J13" s="95">
        <v>1</v>
      </c>
      <c r="K13" s="95" t="s">
        <v>647</v>
      </c>
      <c r="L13" s="95" t="s">
        <v>640</v>
      </c>
      <c r="M13" s="95" t="s">
        <v>629</v>
      </c>
      <c r="N13" s="95"/>
      <c r="O13" s="95" t="s">
        <v>648</v>
      </c>
      <c r="P13" s="95"/>
      <c r="Q13" s="95"/>
      <c r="R13" s="95" t="s">
        <v>649</v>
      </c>
      <c r="S13" s="95" t="s">
        <v>650</v>
      </c>
      <c r="T13" s="95" t="s">
        <v>28</v>
      </c>
      <c r="U13" s="95" t="s">
        <v>629</v>
      </c>
      <c r="V13" s="95" t="s">
        <v>651</v>
      </c>
      <c r="W13" s="95">
        <f t="shared" si="0"/>
        <v>5</v>
      </c>
    </row>
    <row r="14" spans="1:23" ht="171" customHeight="1" x14ac:dyDescent="0.2">
      <c r="A14" s="95" t="s">
        <v>32</v>
      </c>
      <c r="B14" s="95" t="s">
        <v>652</v>
      </c>
      <c r="C14" s="95">
        <v>1</v>
      </c>
      <c r="D14" s="95">
        <v>0</v>
      </c>
      <c r="E14" s="95">
        <v>0</v>
      </c>
      <c r="F14" s="95">
        <v>0</v>
      </c>
      <c r="G14" s="95">
        <v>0</v>
      </c>
      <c r="H14" s="95">
        <v>0</v>
      </c>
      <c r="I14" s="95">
        <v>0</v>
      </c>
      <c r="J14" s="95">
        <v>1</v>
      </c>
      <c r="K14" s="95"/>
      <c r="L14" s="95" t="s">
        <v>640</v>
      </c>
      <c r="M14" s="95" t="s">
        <v>629</v>
      </c>
      <c r="N14" s="95"/>
      <c r="O14" s="95"/>
      <c r="P14" s="95" t="s">
        <v>653</v>
      </c>
      <c r="Q14" s="95"/>
      <c r="R14" s="95" t="s">
        <v>654</v>
      </c>
      <c r="S14" s="95" t="s">
        <v>655</v>
      </c>
      <c r="T14" s="95" t="s">
        <v>28</v>
      </c>
      <c r="U14" s="95" t="s">
        <v>629</v>
      </c>
      <c r="V14" s="95" t="s">
        <v>651</v>
      </c>
      <c r="W14" s="95">
        <f t="shared" si="0"/>
        <v>5</v>
      </c>
    </row>
    <row r="15" spans="1:23" ht="228" customHeight="1" x14ac:dyDescent="0.2">
      <c r="A15" s="95" t="s">
        <v>35</v>
      </c>
      <c r="B15" s="95" t="s">
        <v>656</v>
      </c>
      <c r="C15" s="95">
        <v>1</v>
      </c>
      <c r="D15" s="95">
        <v>0</v>
      </c>
      <c r="E15" s="95">
        <v>0</v>
      </c>
      <c r="F15" s="95">
        <v>0</v>
      </c>
      <c r="G15" s="95">
        <v>0</v>
      </c>
      <c r="H15" s="95">
        <v>0</v>
      </c>
      <c r="I15" s="95">
        <v>0</v>
      </c>
      <c r="J15" s="95">
        <v>1</v>
      </c>
      <c r="K15" s="95" t="s">
        <v>647</v>
      </c>
      <c r="L15" s="95" t="s">
        <v>640</v>
      </c>
      <c r="M15" s="95" t="s">
        <v>629</v>
      </c>
      <c r="N15" s="95"/>
      <c r="O15" s="95"/>
      <c r="P15" s="95" t="s">
        <v>657</v>
      </c>
      <c r="Q15" s="95" t="s">
        <v>658</v>
      </c>
      <c r="R15" s="95" t="s">
        <v>659</v>
      </c>
      <c r="S15" s="95" t="s">
        <v>660</v>
      </c>
      <c r="T15" s="95" t="s">
        <v>28</v>
      </c>
      <c r="U15" s="95" t="s">
        <v>629</v>
      </c>
      <c r="V15" s="95" t="s">
        <v>651</v>
      </c>
      <c r="W15" s="95">
        <f t="shared" si="0"/>
        <v>5</v>
      </c>
    </row>
    <row r="16" spans="1:23" ht="199.5" customHeight="1" x14ac:dyDescent="0.2">
      <c r="A16" s="95" t="s">
        <v>37</v>
      </c>
      <c r="B16" s="95" t="s">
        <v>661</v>
      </c>
      <c r="C16" s="95">
        <v>1</v>
      </c>
      <c r="D16" s="95">
        <v>0</v>
      </c>
      <c r="E16" s="95">
        <v>0</v>
      </c>
      <c r="F16" s="95">
        <v>0</v>
      </c>
      <c r="G16" s="95">
        <v>0</v>
      </c>
      <c r="H16" s="95">
        <v>0</v>
      </c>
      <c r="I16" s="95">
        <v>0</v>
      </c>
      <c r="J16" s="95">
        <v>0</v>
      </c>
      <c r="K16" s="95" t="s">
        <v>647</v>
      </c>
      <c r="L16" s="95" t="s">
        <v>640</v>
      </c>
      <c r="M16" s="95">
        <v>0</v>
      </c>
      <c r="N16" s="95"/>
      <c r="O16" s="95" t="s">
        <v>662</v>
      </c>
      <c r="P16" s="95"/>
      <c r="Q16" s="95"/>
      <c r="R16" s="95" t="s">
        <v>663</v>
      </c>
      <c r="S16" s="95" t="s">
        <v>664</v>
      </c>
      <c r="T16" s="95"/>
      <c r="U16" s="95">
        <v>0</v>
      </c>
      <c r="V16" s="95" t="s">
        <v>651</v>
      </c>
      <c r="W16" s="95">
        <f t="shared" si="0"/>
        <v>5</v>
      </c>
    </row>
    <row r="17" spans="1:23" ht="42.75" customHeight="1" x14ac:dyDescent="0.2">
      <c r="A17" s="95" t="s">
        <v>40</v>
      </c>
      <c r="B17" s="95" t="s">
        <v>665</v>
      </c>
      <c r="C17" s="95">
        <v>1</v>
      </c>
      <c r="D17" s="95">
        <v>0</v>
      </c>
      <c r="E17" s="95">
        <v>1</v>
      </c>
      <c r="F17" s="95">
        <v>1</v>
      </c>
      <c r="G17" s="95">
        <v>0</v>
      </c>
      <c r="H17" s="95">
        <v>0</v>
      </c>
      <c r="I17" s="95">
        <v>0</v>
      </c>
      <c r="J17" s="95">
        <v>0</v>
      </c>
      <c r="K17" s="95" t="s">
        <v>81</v>
      </c>
      <c r="L17" s="95" t="s">
        <v>627</v>
      </c>
      <c r="M17" s="95"/>
      <c r="N17" s="95"/>
      <c r="O17" s="95" t="s">
        <v>666</v>
      </c>
      <c r="P17" s="95" t="s">
        <v>667</v>
      </c>
      <c r="Q17" s="95" t="s">
        <v>668</v>
      </c>
      <c r="R17" s="95"/>
      <c r="S17" s="95"/>
      <c r="T17" s="95"/>
      <c r="U17" s="95"/>
      <c r="V17" s="95"/>
      <c r="W17" s="95">
        <f t="shared" si="0"/>
        <v>10</v>
      </c>
    </row>
    <row r="18" spans="1:23" ht="71.25" customHeight="1" x14ac:dyDescent="0.2">
      <c r="A18" s="95" t="s">
        <v>41</v>
      </c>
      <c r="B18" s="95" t="s">
        <v>669</v>
      </c>
      <c r="C18" s="95">
        <v>1</v>
      </c>
      <c r="D18" s="95">
        <v>0</v>
      </c>
      <c r="E18" s="95">
        <v>0</v>
      </c>
      <c r="F18" s="95">
        <v>0</v>
      </c>
      <c r="G18" s="95">
        <v>1</v>
      </c>
      <c r="H18" s="95">
        <v>0</v>
      </c>
      <c r="I18" s="95">
        <v>0</v>
      </c>
      <c r="J18" s="95">
        <v>0</v>
      </c>
      <c r="K18" s="95" t="s">
        <v>81</v>
      </c>
      <c r="L18" s="95" t="s">
        <v>627</v>
      </c>
      <c r="M18" s="95"/>
      <c r="N18" s="95"/>
      <c r="O18" s="95" t="s">
        <v>670</v>
      </c>
      <c r="P18" s="95" t="s">
        <v>671</v>
      </c>
      <c r="Q18" s="95" t="s">
        <v>672</v>
      </c>
      <c r="R18" s="95"/>
      <c r="S18" s="95"/>
      <c r="T18" s="95"/>
      <c r="U18" s="95"/>
      <c r="V18" s="95"/>
      <c r="W18" s="95">
        <f t="shared" si="0"/>
        <v>10</v>
      </c>
    </row>
    <row r="19" spans="1:23" ht="42.75" customHeight="1" x14ac:dyDescent="0.2">
      <c r="A19" s="95" t="s">
        <v>42</v>
      </c>
      <c r="B19" s="95" t="s">
        <v>673</v>
      </c>
      <c r="C19" s="95">
        <v>1</v>
      </c>
      <c r="D19" s="95">
        <v>0</v>
      </c>
      <c r="E19" s="95">
        <v>0</v>
      </c>
      <c r="F19" s="95">
        <v>0</v>
      </c>
      <c r="G19" s="95">
        <v>0</v>
      </c>
      <c r="H19" s="95">
        <v>1</v>
      </c>
      <c r="I19" s="95">
        <v>0</v>
      </c>
      <c r="J19" s="95">
        <v>0</v>
      </c>
      <c r="K19" s="95" t="s">
        <v>81</v>
      </c>
      <c r="L19" s="95" t="s">
        <v>627</v>
      </c>
      <c r="M19" s="95"/>
      <c r="N19" s="95"/>
      <c r="O19" s="95"/>
      <c r="P19" s="95" t="s">
        <v>674</v>
      </c>
      <c r="Q19" s="95" t="s">
        <v>675</v>
      </c>
      <c r="R19" s="95"/>
      <c r="S19" s="95"/>
      <c r="T19" s="95"/>
      <c r="U19" s="95"/>
      <c r="V19" s="95"/>
      <c r="W19" s="95">
        <f t="shared" si="0"/>
        <v>10</v>
      </c>
    </row>
    <row r="20" spans="1:23" ht="42.75" customHeight="1" x14ac:dyDescent="0.2">
      <c r="A20" s="95" t="s">
        <v>44</v>
      </c>
      <c r="B20" s="95" t="s">
        <v>676</v>
      </c>
      <c r="C20" s="95">
        <v>1</v>
      </c>
      <c r="D20" s="95">
        <v>0</v>
      </c>
      <c r="E20" s="95">
        <v>0</v>
      </c>
      <c r="F20" s="95">
        <v>0</v>
      </c>
      <c r="G20" s="95">
        <v>0</v>
      </c>
      <c r="H20" s="95">
        <v>0</v>
      </c>
      <c r="I20" s="95">
        <v>1</v>
      </c>
      <c r="J20" s="95">
        <v>1</v>
      </c>
      <c r="K20" s="95" t="s">
        <v>81</v>
      </c>
      <c r="L20" s="95" t="s">
        <v>627</v>
      </c>
      <c r="M20" s="95"/>
      <c r="N20" s="95"/>
      <c r="O20" s="95"/>
      <c r="P20" s="95" t="s">
        <v>677</v>
      </c>
      <c r="Q20" s="95" t="s">
        <v>678</v>
      </c>
      <c r="R20" s="95"/>
      <c r="S20" s="95"/>
      <c r="T20" s="95"/>
      <c r="U20" s="95"/>
      <c r="V20" s="95"/>
      <c r="W20" s="95">
        <f t="shared" si="0"/>
        <v>10</v>
      </c>
    </row>
    <row r="21" spans="1:23" ht="71.25" customHeight="1" x14ac:dyDescent="0.2">
      <c r="A21" s="95" t="s">
        <v>46</v>
      </c>
      <c r="B21" s="95" t="s">
        <v>679</v>
      </c>
      <c r="C21" s="95">
        <v>1</v>
      </c>
      <c r="D21" s="95">
        <v>0</v>
      </c>
      <c r="E21" s="95">
        <v>0</v>
      </c>
      <c r="F21" s="95">
        <v>0</v>
      </c>
      <c r="G21" s="95">
        <v>0</v>
      </c>
      <c r="H21" s="95">
        <v>1</v>
      </c>
      <c r="I21" s="95">
        <v>0</v>
      </c>
      <c r="J21" s="95">
        <v>1</v>
      </c>
      <c r="K21" s="95" t="s">
        <v>81</v>
      </c>
      <c r="L21" s="95" t="s">
        <v>627</v>
      </c>
      <c r="M21" s="95" t="s">
        <v>629</v>
      </c>
      <c r="N21" s="95"/>
      <c r="O21" s="95" t="s">
        <v>680</v>
      </c>
      <c r="P21" s="95" t="s">
        <v>681</v>
      </c>
      <c r="Q21" s="95" t="s">
        <v>682</v>
      </c>
      <c r="R21" s="95"/>
      <c r="S21" s="95"/>
      <c r="T21" s="95"/>
      <c r="U21" s="95"/>
      <c r="V21" s="95"/>
      <c r="W21" s="95">
        <f t="shared" si="0"/>
        <v>10</v>
      </c>
    </row>
    <row r="22" spans="1:23" ht="71.25" customHeight="1" x14ac:dyDescent="0.2">
      <c r="A22" s="95" t="s">
        <v>48</v>
      </c>
      <c r="B22" s="95" t="s">
        <v>683</v>
      </c>
      <c r="C22" s="95">
        <v>1</v>
      </c>
      <c r="D22" s="95">
        <v>0</v>
      </c>
      <c r="E22" s="95">
        <v>0</v>
      </c>
      <c r="F22" s="95">
        <v>0</v>
      </c>
      <c r="G22" s="95">
        <v>0</v>
      </c>
      <c r="H22" s="95">
        <v>1</v>
      </c>
      <c r="I22" s="95">
        <v>0</v>
      </c>
      <c r="J22" s="95">
        <v>1</v>
      </c>
      <c r="K22" s="95" t="s">
        <v>81</v>
      </c>
      <c r="L22" s="95" t="s">
        <v>627</v>
      </c>
      <c r="M22" s="95" t="s">
        <v>629</v>
      </c>
      <c r="N22" s="95"/>
      <c r="O22" s="95" t="s">
        <v>684</v>
      </c>
      <c r="P22" s="95" t="s">
        <v>685</v>
      </c>
      <c r="Q22" s="95" t="s">
        <v>686</v>
      </c>
      <c r="R22" s="95"/>
      <c r="S22" s="95"/>
      <c r="T22" s="95"/>
      <c r="U22" s="95"/>
      <c r="V22" s="95"/>
      <c r="W22" s="95">
        <f t="shared" si="0"/>
        <v>10</v>
      </c>
    </row>
    <row r="23" spans="1:23" ht="93.75" customHeight="1" x14ac:dyDescent="0.2">
      <c r="A23" s="95" t="s">
        <v>50</v>
      </c>
      <c r="B23" s="95" t="s">
        <v>687</v>
      </c>
      <c r="C23" s="95">
        <v>1</v>
      </c>
      <c r="D23" s="95">
        <v>0</v>
      </c>
      <c r="E23" s="95">
        <v>0</v>
      </c>
      <c r="F23" s="95">
        <v>0</v>
      </c>
      <c r="G23" s="95">
        <v>0</v>
      </c>
      <c r="H23" s="95">
        <v>1</v>
      </c>
      <c r="I23" s="95">
        <v>0</v>
      </c>
      <c r="J23" s="95">
        <v>0</v>
      </c>
      <c r="K23" s="95" t="s">
        <v>81</v>
      </c>
      <c r="L23" s="95" t="s">
        <v>627</v>
      </c>
      <c r="M23" s="95"/>
      <c r="N23" s="95"/>
      <c r="O23" s="95"/>
      <c r="P23" s="97" t="s">
        <v>688</v>
      </c>
      <c r="Q23" s="97" t="s">
        <v>689</v>
      </c>
      <c r="R23" s="95"/>
      <c r="S23" s="95"/>
      <c r="T23" s="95"/>
      <c r="U23" s="95"/>
      <c r="V23" s="95"/>
      <c r="W23" s="95">
        <f t="shared" si="0"/>
        <v>10</v>
      </c>
    </row>
    <row r="24" spans="1:23" ht="81.75" customHeight="1" x14ac:dyDescent="0.2">
      <c r="A24" s="95" t="s">
        <v>52</v>
      </c>
      <c r="B24" s="95" t="s">
        <v>690</v>
      </c>
      <c r="C24" s="95">
        <v>1</v>
      </c>
      <c r="D24" s="95">
        <v>0</v>
      </c>
      <c r="E24" s="95">
        <v>0</v>
      </c>
      <c r="F24" s="95">
        <v>0</v>
      </c>
      <c r="G24" s="95">
        <v>0</v>
      </c>
      <c r="H24" s="95">
        <v>0</v>
      </c>
      <c r="I24" s="95">
        <v>0</v>
      </c>
      <c r="J24" s="95">
        <v>1</v>
      </c>
      <c r="K24" s="95" t="s">
        <v>81</v>
      </c>
      <c r="L24" s="95" t="s">
        <v>640</v>
      </c>
      <c r="M24" s="95"/>
      <c r="N24" s="95"/>
      <c r="O24" s="98" t="s">
        <v>691</v>
      </c>
      <c r="P24" s="99" t="s">
        <v>692</v>
      </c>
      <c r="Q24" s="99" t="s">
        <v>693</v>
      </c>
      <c r="R24" s="100"/>
      <c r="S24" s="95"/>
      <c r="T24" s="95"/>
      <c r="U24" s="95"/>
      <c r="V24" s="95"/>
      <c r="W24" s="95">
        <f t="shared" si="0"/>
        <v>10</v>
      </c>
    </row>
    <row r="25" spans="1:23" ht="42.75" customHeight="1" x14ac:dyDescent="0.2">
      <c r="A25" s="95" t="s">
        <v>58</v>
      </c>
      <c r="B25" s="95" t="s">
        <v>694</v>
      </c>
      <c r="C25" s="95">
        <v>0</v>
      </c>
      <c r="D25" s="95">
        <v>1</v>
      </c>
      <c r="E25" s="95">
        <v>0</v>
      </c>
      <c r="F25" s="95">
        <v>0</v>
      </c>
      <c r="G25" s="95">
        <v>0</v>
      </c>
      <c r="H25" s="95">
        <v>0</v>
      </c>
      <c r="I25" s="95">
        <v>0</v>
      </c>
      <c r="J25" s="95">
        <v>1</v>
      </c>
      <c r="K25" s="95"/>
      <c r="L25" s="95" t="s">
        <v>695</v>
      </c>
      <c r="M25" s="95"/>
      <c r="N25" s="95"/>
      <c r="O25" s="95"/>
      <c r="P25" s="101"/>
      <c r="Q25" s="101"/>
      <c r="R25" s="95"/>
      <c r="S25" s="95"/>
      <c r="T25" s="95" t="s">
        <v>28</v>
      </c>
      <c r="U25" s="95"/>
      <c r="V25" s="95" t="s">
        <v>645</v>
      </c>
      <c r="W25" s="95">
        <f t="shared" si="0"/>
        <v>20</v>
      </c>
    </row>
    <row r="26" spans="1:23" ht="42.75" customHeight="1" x14ac:dyDescent="0.2">
      <c r="A26" s="95" t="s">
        <v>60</v>
      </c>
      <c r="B26" s="95" t="s">
        <v>696</v>
      </c>
      <c r="C26" s="95">
        <v>0</v>
      </c>
      <c r="D26" s="95">
        <v>1</v>
      </c>
      <c r="E26" s="95">
        <v>0</v>
      </c>
      <c r="F26" s="95">
        <v>0</v>
      </c>
      <c r="G26" s="95">
        <v>0</v>
      </c>
      <c r="H26" s="95">
        <v>0</v>
      </c>
      <c r="I26" s="95">
        <v>0</v>
      </c>
      <c r="J26" s="95">
        <v>1</v>
      </c>
      <c r="K26" s="95"/>
      <c r="L26" s="95" t="s">
        <v>695</v>
      </c>
      <c r="M26" s="95"/>
      <c r="N26" s="95"/>
      <c r="O26" s="95"/>
      <c r="P26" s="95"/>
      <c r="Q26" s="95"/>
      <c r="R26" s="95"/>
      <c r="S26" s="95"/>
      <c r="T26" s="95" t="s">
        <v>28</v>
      </c>
      <c r="U26" s="95"/>
      <c r="V26" s="95" t="s">
        <v>645</v>
      </c>
      <c r="W26" s="95">
        <f t="shared" si="0"/>
        <v>20</v>
      </c>
    </row>
    <row r="27" spans="1:23" ht="128.25" customHeight="1" x14ac:dyDescent="0.2">
      <c r="A27" s="95" t="s">
        <v>62</v>
      </c>
      <c r="B27" s="95" t="s">
        <v>697</v>
      </c>
      <c r="C27" s="95">
        <v>0</v>
      </c>
      <c r="D27" s="95">
        <v>1</v>
      </c>
      <c r="E27" s="95">
        <v>0</v>
      </c>
      <c r="F27" s="95">
        <v>0</v>
      </c>
      <c r="G27" s="95">
        <v>0</v>
      </c>
      <c r="H27" s="95">
        <v>0</v>
      </c>
      <c r="I27" s="95">
        <v>0</v>
      </c>
      <c r="J27" s="95">
        <v>1</v>
      </c>
      <c r="K27" s="95"/>
      <c r="L27" s="95" t="s">
        <v>695</v>
      </c>
      <c r="M27" s="95" t="s">
        <v>24</v>
      </c>
      <c r="N27" s="95"/>
      <c r="O27" s="95"/>
      <c r="P27" s="95" t="s">
        <v>698</v>
      </c>
      <c r="Q27" s="95" t="s">
        <v>699</v>
      </c>
      <c r="R27" s="95" t="s">
        <v>700</v>
      </c>
      <c r="S27" s="95" t="s">
        <v>701</v>
      </c>
      <c r="T27" s="95" t="s">
        <v>28</v>
      </c>
      <c r="U27" s="95" t="s">
        <v>629</v>
      </c>
      <c r="V27" s="95" t="s">
        <v>702</v>
      </c>
      <c r="W27" s="95">
        <f t="shared" si="0"/>
        <v>10</v>
      </c>
    </row>
    <row r="28" spans="1:23" ht="242.25" customHeight="1" x14ac:dyDescent="0.2">
      <c r="A28" s="95" t="s">
        <v>64</v>
      </c>
      <c r="B28" s="95" t="s">
        <v>703</v>
      </c>
      <c r="C28" s="95">
        <v>0</v>
      </c>
      <c r="D28" s="95">
        <v>1</v>
      </c>
      <c r="E28" s="95">
        <v>0</v>
      </c>
      <c r="F28" s="95">
        <v>0</v>
      </c>
      <c r="G28" s="95">
        <v>0</v>
      </c>
      <c r="H28" s="95">
        <v>0</v>
      </c>
      <c r="I28" s="95">
        <v>0</v>
      </c>
      <c r="J28" s="95">
        <v>1</v>
      </c>
      <c r="K28" s="95"/>
      <c r="L28" s="95" t="s">
        <v>695</v>
      </c>
      <c r="M28" s="95" t="s">
        <v>24</v>
      </c>
      <c r="N28" s="95"/>
      <c r="O28" s="95"/>
      <c r="P28" s="95" t="s">
        <v>704</v>
      </c>
      <c r="Q28" s="95" t="s">
        <v>705</v>
      </c>
      <c r="R28" s="95" t="s">
        <v>706</v>
      </c>
      <c r="S28" s="95" t="s">
        <v>707</v>
      </c>
      <c r="T28" s="95" t="s">
        <v>28</v>
      </c>
      <c r="U28" s="95" t="s">
        <v>629</v>
      </c>
      <c r="V28" s="95" t="s">
        <v>702</v>
      </c>
      <c r="W28" s="95">
        <f t="shared" si="0"/>
        <v>10</v>
      </c>
    </row>
    <row r="29" spans="1:23" ht="185.25" customHeight="1" x14ac:dyDescent="0.2">
      <c r="A29" s="95" t="s">
        <v>66</v>
      </c>
      <c r="B29" s="95" t="s">
        <v>708</v>
      </c>
      <c r="C29" s="95">
        <v>0</v>
      </c>
      <c r="D29" s="95">
        <v>1</v>
      </c>
      <c r="E29" s="95">
        <v>0</v>
      </c>
      <c r="F29" s="95">
        <v>0</v>
      </c>
      <c r="G29" s="95">
        <v>0</v>
      </c>
      <c r="H29" s="95">
        <v>0</v>
      </c>
      <c r="I29" s="95">
        <v>0</v>
      </c>
      <c r="J29" s="95">
        <v>1</v>
      </c>
      <c r="K29" s="95"/>
      <c r="L29" s="95" t="s">
        <v>695</v>
      </c>
      <c r="M29" s="95" t="s">
        <v>24</v>
      </c>
      <c r="N29" s="95"/>
      <c r="O29" s="95"/>
      <c r="P29" s="95" t="s">
        <v>709</v>
      </c>
      <c r="Q29" s="95" t="s">
        <v>710</v>
      </c>
      <c r="R29" s="95" t="s">
        <v>711</v>
      </c>
      <c r="S29" s="95" t="s">
        <v>712</v>
      </c>
      <c r="T29" s="95" t="s">
        <v>28</v>
      </c>
      <c r="U29" s="95" t="s">
        <v>629</v>
      </c>
      <c r="V29" s="95" t="s">
        <v>702</v>
      </c>
      <c r="W29" s="95">
        <f t="shared" si="0"/>
        <v>10</v>
      </c>
    </row>
    <row r="30" spans="1:23" ht="185.25" customHeight="1" x14ac:dyDescent="0.2">
      <c r="A30" s="95" t="s">
        <v>68</v>
      </c>
      <c r="B30" s="95" t="s">
        <v>713</v>
      </c>
      <c r="C30" s="95">
        <v>0</v>
      </c>
      <c r="D30" s="95">
        <v>1</v>
      </c>
      <c r="E30" s="95">
        <v>0</v>
      </c>
      <c r="F30" s="95">
        <v>0</v>
      </c>
      <c r="G30" s="95">
        <v>0</v>
      </c>
      <c r="H30" s="95">
        <v>0</v>
      </c>
      <c r="I30" s="95">
        <v>0</v>
      </c>
      <c r="J30" s="95">
        <v>1</v>
      </c>
      <c r="K30" s="95"/>
      <c r="L30" s="95" t="s">
        <v>695</v>
      </c>
      <c r="M30" s="95" t="s">
        <v>24</v>
      </c>
      <c r="N30" s="95"/>
      <c r="O30" s="95"/>
      <c r="P30" s="95" t="s">
        <v>714</v>
      </c>
      <c r="Q30" s="95" t="s">
        <v>715</v>
      </c>
      <c r="R30" s="95" t="s">
        <v>716</v>
      </c>
      <c r="S30" s="95" t="s">
        <v>712</v>
      </c>
      <c r="T30" s="95" t="s">
        <v>28</v>
      </c>
      <c r="U30" s="95" t="s">
        <v>629</v>
      </c>
      <c r="V30" s="95" t="s">
        <v>702</v>
      </c>
      <c r="W30" s="95">
        <f t="shared" si="0"/>
        <v>10</v>
      </c>
    </row>
    <row r="31" spans="1:23" ht="242.25" customHeight="1" x14ac:dyDescent="0.2">
      <c r="A31" s="95" t="s">
        <v>70</v>
      </c>
      <c r="B31" s="95" t="s">
        <v>717</v>
      </c>
      <c r="C31" s="95">
        <v>0</v>
      </c>
      <c r="D31" s="95">
        <v>1</v>
      </c>
      <c r="E31" s="95">
        <v>0</v>
      </c>
      <c r="F31" s="95">
        <v>0</v>
      </c>
      <c r="G31" s="95">
        <v>0</v>
      </c>
      <c r="H31" s="95">
        <v>0</v>
      </c>
      <c r="I31" s="95">
        <v>0</v>
      </c>
      <c r="J31" s="95">
        <v>1</v>
      </c>
      <c r="K31" s="95"/>
      <c r="L31" s="95" t="s">
        <v>695</v>
      </c>
      <c r="M31" s="95" t="s">
        <v>24</v>
      </c>
      <c r="N31" s="95"/>
      <c r="O31" s="95"/>
      <c r="P31" s="95" t="s">
        <v>718</v>
      </c>
      <c r="Q31" s="95" t="s">
        <v>719</v>
      </c>
      <c r="R31" s="95" t="s">
        <v>720</v>
      </c>
      <c r="S31" s="95" t="s">
        <v>721</v>
      </c>
      <c r="T31" s="95" t="s">
        <v>28</v>
      </c>
      <c r="U31" s="95" t="s">
        <v>629</v>
      </c>
      <c r="V31" s="95" t="s">
        <v>702</v>
      </c>
      <c r="W31" s="95">
        <f t="shared" si="0"/>
        <v>10</v>
      </c>
    </row>
    <row r="32" spans="1:23" ht="57" customHeight="1" x14ac:dyDescent="0.2">
      <c r="A32" s="96" t="s">
        <v>329</v>
      </c>
      <c r="B32" s="95" t="s">
        <v>722</v>
      </c>
      <c r="C32" s="95">
        <v>0</v>
      </c>
      <c r="D32" s="95">
        <v>0</v>
      </c>
      <c r="E32" s="95">
        <v>0</v>
      </c>
      <c r="F32" s="95">
        <v>0</v>
      </c>
      <c r="G32" s="95">
        <v>1</v>
      </c>
      <c r="H32" s="95">
        <v>0</v>
      </c>
      <c r="I32" s="95">
        <v>0</v>
      </c>
      <c r="J32" s="95">
        <v>0</v>
      </c>
      <c r="K32" s="95" t="s">
        <v>81</v>
      </c>
      <c r="L32" s="95" t="s">
        <v>627</v>
      </c>
      <c r="M32" s="95" t="s">
        <v>629</v>
      </c>
      <c r="N32" s="95" t="s">
        <v>723</v>
      </c>
      <c r="O32" s="95"/>
      <c r="P32" s="95"/>
      <c r="Q32" s="95"/>
      <c r="R32" s="95"/>
      <c r="S32" s="95"/>
      <c r="T32" s="95"/>
      <c r="U32" s="95"/>
      <c r="V32" s="95"/>
      <c r="W32" s="95">
        <f t="shared" si="0"/>
        <v>10</v>
      </c>
    </row>
    <row r="33" spans="1:23" ht="57" customHeight="1" x14ac:dyDescent="0.2">
      <c r="A33" s="96" t="s">
        <v>330</v>
      </c>
      <c r="B33" s="95" t="s">
        <v>724</v>
      </c>
      <c r="C33" s="95">
        <v>0</v>
      </c>
      <c r="D33" s="95">
        <v>0</v>
      </c>
      <c r="E33" s="95">
        <v>0</v>
      </c>
      <c r="F33" s="95">
        <v>0</v>
      </c>
      <c r="G33" s="95">
        <v>1</v>
      </c>
      <c r="H33" s="95">
        <v>0</v>
      </c>
      <c r="I33" s="95">
        <v>0</v>
      </c>
      <c r="J33" s="95">
        <v>0</v>
      </c>
      <c r="K33" s="95" t="s">
        <v>81</v>
      </c>
      <c r="L33" s="95" t="s">
        <v>627</v>
      </c>
      <c r="M33" s="95" t="s">
        <v>629</v>
      </c>
      <c r="N33" s="95" t="s">
        <v>723</v>
      </c>
      <c r="O33" s="95"/>
      <c r="P33" s="95"/>
      <c r="Q33" s="95"/>
      <c r="R33" s="95"/>
      <c r="S33" s="95"/>
      <c r="T33" s="95"/>
      <c r="U33" s="95"/>
      <c r="V33" s="95"/>
      <c r="W33" s="95">
        <f t="shared" si="0"/>
        <v>10</v>
      </c>
    </row>
    <row r="34" spans="1:23" ht="57" customHeight="1" x14ac:dyDescent="0.2">
      <c r="A34" s="96" t="s">
        <v>331</v>
      </c>
      <c r="B34" s="95" t="s">
        <v>725</v>
      </c>
      <c r="C34" s="95">
        <v>0</v>
      </c>
      <c r="D34" s="95">
        <v>0</v>
      </c>
      <c r="E34" s="95">
        <v>0</v>
      </c>
      <c r="F34" s="95">
        <v>0</v>
      </c>
      <c r="G34" s="95">
        <v>1</v>
      </c>
      <c r="H34" s="95">
        <v>0</v>
      </c>
      <c r="I34" s="95">
        <v>0</v>
      </c>
      <c r="J34" s="95">
        <v>0</v>
      </c>
      <c r="K34" s="95" t="s">
        <v>81</v>
      </c>
      <c r="L34" s="95" t="s">
        <v>627</v>
      </c>
      <c r="M34" s="95" t="s">
        <v>629</v>
      </c>
      <c r="N34" s="95" t="s">
        <v>723</v>
      </c>
      <c r="O34" s="95"/>
      <c r="P34" s="95"/>
      <c r="Q34" s="95"/>
      <c r="R34" s="95"/>
      <c r="S34" s="95"/>
      <c r="T34" s="95"/>
      <c r="U34" s="95"/>
      <c r="V34" s="95"/>
      <c r="W34" s="95">
        <f t="shared" si="0"/>
        <v>10</v>
      </c>
    </row>
    <row r="35" spans="1:23" ht="57" customHeight="1" x14ac:dyDescent="0.2">
      <c r="A35" s="96" t="s">
        <v>332</v>
      </c>
      <c r="B35" s="95" t="s">
        <v>726</v>
      </c>
      <c r="C35" s="95">
        <v>0</v>
      </c>
      <c r="D35" s="95">
        <v>0</v>
      </c>
      <c r="E35" s="95">
        <v>0</v>
      </c>
      <c r="F35" s="95">
        <v>0</v>
      </c>
      <c r="G35" s="95">
        <v>1</v>
      </c>
      <c r="H35" s="95">
        <v>0</v>
      </c>
      <c r="I35" s="95">
        <v>0</v>
      </c>
      <c r="J35" s="95">
        <v>0</v>
      </c>
      <c r="K35" s="95" t="s">
        <v>81</v>
      </c>
      <c r="L35" s="95" t="s">
        <v>627</v>
      </c>
      <c r="M35" s="95" t="s">
        <v>629</v>
      </c>
      <c r="N35" s="95" t="s">
        <v>723</v>
      </c>
      <c r="O35" s="95"/>
      <c r="P35" s="95"/>
      <c r="Q35" s="95"/>
      <c r="R35" s="95"/>
      <c r="S35" s="95"/>
      <c r="T35" s="95"/>
      <c r="U35" s="95"/>
      <c r="V35" s="95"/>
      <c r="W35" s="95">
        <f t="shared" si="0"/>
        <v>10</v>
      </c>
    </row>
    <row r="36" spans="1:23" ht="57" customHeight="1" x14ac:dyDescent="0.2">
      <c r="A36" s="96" t="s">
        <v>333</v>
      </c>
      <c r="B36" s="95" t="s">
        <v>727</v>
      </c>
      <c r="C36" s="95">
        <v>0</v>
      </c>
      <c r="D36" s="95">
        <v>0</v>
      </c>
      <c r="E36" s="95">
        <v>0</v>
      </c>
      <c r="F36" s="95">
        <v>0</v>
      </c>
      <c r="G36" s="95">
        <v>1</v>
      </c>
      <c r="H36" s="95">
        <v>0</v>
      </c>
      <c r="I36" s="95">
        <v>0</v>
      </c>
      <c r="J36" s="95">
        <v>0</v>
      </c>
      <c r="K36" s="95" t="s">
        <v>647</v>
      </c>
      <c r="L36" s="95" t="s">
        <v>728</v>
      </c>
      <c r="M36" s="95" t="s">
        <v>629</v>
      </c>
      <c r="N36" s="95" t="s">
        <v>723</v>
      </c>
      <c r="O36" s="95" t="s">
        <v>729</v>
      </c>
      <c r="P36" s="95"/>
      <c r="Q36" s="95"/>
      <c r="R36" s="95"/>
      <c r="S36" s="95"/>
      <c r="T36" s="95"/>
      <c r="U36" s="95"/>
      <c r="V36" s="95" t="s">
        <v>702</v>
      </c>
      <c r="W36" s="95">
        <f t="shared" si="0"/>
        <v>10</v>
      </c>
    </row>
    <row r="37" spans="1:23" ht="285" customHeight="1" x14ac:dyDescent="0.2">
      <c r="A37" s="96" t="s">
        <v>336</v>
      </c>
      <c r="B37" s="95" t="s">
        <v>730</v>
      </c>
      <c r="C37" s="95">
        <v>0</v>
      </c>
      <c r="D37" s="95">
        <v>0</v>
      </c>
      <c r="E37" s="95">
        <v>0</v>
      </c>
      <c r="F37" s="95">
        <v>0</v>
      </c>
      <c r="G37" s="95">
        <v>1</v>
      </c>
      <c r="H37" s="95">
        <v>0</v>
      </c>
      <c r="I37" s="95">
        <v>0</v>
      </c>
      <c r="J37" s="95">
        <v>1</v>
      </c>
      <c r="K37" s="95"/>
      <c r="L37" s="95" t="s">
        <v>728</v>
      </c>
      <c r="M37" s="95" t="s">
        <v>24</v>
      </c>
      <c r="N37" s="95" t="s">
        <v>723</v>
      </c>
      <c r="O37" s="95" t="s">
        <v>731</v>
      </c>
      <c r="P37" s="95" t="s">
        <v>732</v>
      </c>
      <c r="Q37" s="95" t="s">
        <v>733</v>
      </c>
      <c r="R37" s="95" t="s">
        <v>734</v>
      </c>
      <c r="S37" s="95" t="s">
        <v>735</v>
      </c>
      <c r="T37" s="95" t="s">
        <v>28</v>
      </c>
      <c r="U37" s="95" t="s">
        <v>629</v>
      </c>
      <c r="V37" s="95" t="s">
        <v>645</v>
      </c>
      <c r="W37" s="95">
        <f t="shared" si="0"/>
        <v>20</v>
      </c>
    </row>
    <row r="38" spans="1:23" ht="80.25" customHeight="1" x14ac:dyDescent="0.2">
      <c r="A38" s="96" t="s">
        <v>338</v>
      </c>
      <c r="B38" s="95" t="s">
        <v>736</v>
      </c>
      <c r="C38" s="95">
        <v>0</v>
      </c>
      <c r="D38" s="95">
        <v>0</v>
      </c>
      <c r="E38" s="95">
        <v>0</v>
      </c>
      <c r="F38" s="95">
        <v>0</v>
      </c>
      <c r="G38" s="95">
        <v>1</v>
      </c>
      <c r="H38" s="95">
        <v>0</v>
      </c>
      <c r="I38" s="95">
        <v>0</v>
      </c>
      <c r="J38" s="95">
        <v>0</v>
      </c>
      <c r="K38" s="95"/>
      <c r="L38" s="95" t="s">
        <v>728</v>
      </c>
      <c r="M38" s="95"/>
      <c r="N38" s="95" t="s">
        <v>723</v>
      </c>
      <c r="O38" s="95"/>
      <c r="P38" s="95"/>
      <c r="Q38" s="95"/>
      <c r="R38" s="95" t="s">
        <v>737</v>
      </c>
      <c r="S38" s="95"/>
      <c r="T38" s="95" t="s">
        <v>28</v>
      </c>
      <c r="U38" s="95"/>
      <c r="V38" s="95" t="s">
        <v>645</v>
      </c>
      <c r="W38" s="95">
        <f t="shared" si="0"/>
        <v>20</v>
      </c>
    </row>
    <row r="39" spans="1:23" ht="213.75" customHeight="1" x14ac:dyDescent="0.2">
      <c r="A39" s="96" t="s">
        <v>340</v>
      </c>
      <c r="B39" s="95" t="s">
        <v>738</v>
      </c>
      <c r="C39" s="95">
        <v>0</v>
      </c>
      <c r="D39" s="95">
        <v>0</v>
      </c>
      <c r="E39" s="95">
        <v>0</v>
      </c>
      <c r="F39" s="95">
        <v>0</v>
      </c>
      <c r="G39" s="95">
        <v>1</v>
      </c>
      <c r="H39" s="95">
        <v>0</v>
      </c>
      <c r="I39" s="95">
        <v>0</v>
      </c>
      <c r="J39" s="95">
        <v>0</v>
      </c>
      <c r="K39" s="95"/>
      <c r="L39" s="95" t="s">
        <v>728</v>
      </c>
      <c r="M39" s="95"/>
      <c r="N39" s="95" t="s">
        <v>723</v>
      </c>
      <c r="O39" s="95" t="s">
        <v>739</v>
      </c>
      <c r="P39" s="95"/>
      <c r="Q39" s="95"/>
      <c r="R39" s="95" t="s">
        <v>737</v>
      </c>
      <c r="S39" s="95"/>
      <c r="T39" s="95" t="s">
        <v>28</v>
      </c>
      <c r="U39" s="95"/>
      <c r="V39" s="95" t="s">
        <v>645</v>
      </c>
      <c r="W39" s="95">
        <f t="shared" si="0"/>
        <v>20</v>
      </c>
    </row>
    <row r="40" spans="1:23" ht="114" customHeight="1" x14ac:dyDescent="0.2">
      <c r="A40" s="96" t="s">
        <v>342</v>
      </c>
      <c r="B40" s="95" t="s">
        <v>740</v>
      </c>
      <c r="C40" s="95">
        <v>0</v>
      </c>
      <c r="D40" s="95">
        <v>0</v>
      </c>
      <c r="E40" s="95">
        <v>0</v>
      </c>
      <c r="F40" s="95">
        <v>0</v>
      </c>
      <c r="G40" s="95">
        <v>1</v>
      </c>
      <c r="H40" s="95">
        <v>0</v>
      </c>
      <c r="I40" s="95">
        <v>0</v>
      </c>
      <c r="J40" s="95">
        <v>0</v>
      </c>
      <c r="K40" s="95"/>
      <c r="L40" s="95" t="s">
        <v>728</v>
      </c>
      <c r="M40" s="95" t="s">
        <v>629</v>
      </c>
      <c r="N40" s="95" t="s">
        <v>723</v>
      </c>
      <c r="O40" s="95" t="s">
        <v>741</v>
      </c>
      <c r="P40" s="95" t="s">
        <v>742</v>
      </c>
      <c r="Q40" s="95" t="s">
        <v>743</v>
      </c>
      <c r="R40" s="95"/>
      <c r="S40" s="95" t="s">
        <v>744</v>
      </c>
      <c r="T40" s="95" t="s">
        <v>28</v>
      </c>
      <c r="U40" s="95" t="s">
        <v>629</v>
      </c>
      <c r="V40" s="95" t="s">
        <v>645</v>
      </c>
      <c r="W40" s="95">
        <f t="shared" si="0"/>
        <v>20</v>
      </c>
    </row>
    <row r="41" spans="1:23" ht="242.25" customHeight="1" x14ac:dyDescent="0.2">
      <c r="A41" s="96" t="s">
        <v>344</v>
      </c>
      <c r="B41" s="95" t="s">
        <v>745</v>
      </c>
      <c r="C41" s="95">
        <v>0</v>
      </c>
      <c r="D41" s="95">
        <v>0</v>
      </c>
      <c r="E41" s="95">
        <v>0</v>
      </c>
      <c r="F41" s="95">
        <v>0</v>
      </c>
      <c r="G41" s="95">
        <v>1</v>
      </c>
      <c r="H41" s="95">
        <v>0</v>
      </c>
      <c r="I41" s="95">
        <v>0</v>
      </c>
      <c r="J41" s="95">
        <v>1</v>
      </c>
      <c r="K41" s="95"/>
      <c r="L41" s="95" t="s">
        <v>728</v>
      </c>
      <c r="M41" s="95" t="s">
        <v>24</v>
      </c>
      <c r="N41" s="95" t="s">
        <v>723</v>
      </c>
      <c r="O41" s="95" t="s">
        <v>746</v>
      </c>
      <c r="P41" s="95" t="s">
        <v>747</v>
      </c>
      <c r="Q41" s="95" t="s">
        <v>748</v>
      </c>
      <c r="R41" s="95" t="s">
        <v>749</v>
      </c>
      <c r="S41" s="95" t="s">
        <v>750</v>
      </c>
      <c r="T41" s="95" t="s">
        <v>28</v>
      </c>
      <c r="U41" s="95" t="s">
        <v>629</v>
      </c>
      <c r="V41" s="95" t="s">
        <v>702</v>
      </c>
      <c r="W41" s="95">
        <f t="shared" si="0"/>
        <v>10</v>
      </c>
    </row>
    <row r="42" spans="1:23" ht="185.25" customHeight="1" x14ac:dyDescent="0.2">
      <c r="A42" s="96" t="s">
        <v>346</v>
      </c>
      <c r="B42" s="95" t="s">
        <v>751</v>
      </c>
      <c r="C42" s="95">
        <v>0</v>
      </c>
      <c r="D42" s="95">
        <v>0</v>
      </c>
      <c r="E42" s="95">
        <v>0</v>
      </c>
      <c r="F42" s="95">
        <v>0</v>
      </c>
      <c r="G42" s="95">
        <v>1</v>
      </c>
      <c r="H42" s="95">
        <v>0</v>
      </c>
      <c r="I42" s="95">
        <v>0</v>
      </c>
      <c r="J42" s="95">
        <v>0</v>
      </c>
      <c r="K42" s="95"/>
      <c r="L42" s="95" t="s">
        <v>728</v>
      </c>
      <c r="M42" s="95" t="s">
        <v>629</v>
      </c>
      <c r="N42" s="95" t="s">
        <v>723</v>
      </c>
      <c r="O42" s="95" t="s">
        <v>752</v>
      </c>
      <c r="P42" s="95" t="s">
        <v>753</v>
      </c>
      <c r="Q42" s="95" t="s">
        <v>754</v>
      </c>
      <c r="R42" s="95" t="s">
        <v>755</v>
      </c>
      <c r="S42" s="95"/>
      <c r="T42" s="95" t="s">
        <v>28</v>
      </c>
      <c r="U42" s="95" t="s">
        <v>629</v>
      </c>
      <c r="V42" s="95" t="s">
        <v>702</v>
      </c>
      <c r="W42" s="95">
        <f t="shared" si="0"/>
        <v>10</v>
      </c>
    </row>
    <row r="43" spans="1:23" ht="342" customHeight="1" x14ac:dyDescent="0.2">
      <c r="A43" s="96" t="s">
        <v>347</v>
      </c>
      <c r="B43" s="95" t="s">
        <v>756</v>
      </c>
      <c r="C43" s="95">
        <v>0</v>
      </c>
      <c r="D43" s="95">
        <v>0</v>
      </c>
      <c r="E43" s="95">
        <v>0</v>
      </c>
      <c r="F43" s="95">
        <v>0</v>
      </c>
      <c r="G43" s="95">
        <v>1</v>
      </c>
      <c r="H43" s="95">
        <v>0</v>
      </c>
      <c r="I43" s="95">
        <v>0</v>
      </c>
      <c r="J43" s="95">
        <v>0</v>
      </c>
      <c r="K43" s="95"/>
      <c r="L43" s="95" t="s">
        <v>728</v>
      </c>
      <c r="M43" s="95" t="s">
        <v>629</v>
      </c>
      <c r="N43" s="95" t="s">
        <v>723</v>
      </c>
      <c r="O43" s="95"/>
      <c r="P43" s="95" t="s">
        <v>757</v>
      </c>
      <c r="Q43" s="95" t="s">
        <v>758</v>
      </c>
      <c r="R43" s="95" t="s">
        <v>759</v>
      </c>
      <c r="S43" s="95"/>
      <c r="T43" s="95" t="s">
        <v>28</v>
      </c>
      <c r="U43" s="95" t="s">
        <v>629</v>
      </c>
      <c r="V43" s="95" t="s">
        <v>702</v>
      </c>
      <c r="W43" s="95">
        <f t="shared" si="0"/>
        <v>10</v>
      </c>
    </row>
    <row r="44" spans="1:23" ht="171" customHeight="1" x14ac:dyDescent="0.2">
      <c r="A44" s="96" t="s">
        <v>349</v>
      </c>
      <c r="B44" s="95" t="s">
        <v>760</v>
      </c>
      <c r="C44" s="95">
        <v>0</v>
      </c>
      <c r="D44" s="95">
        <v>0</v>
      </c>
      <c r="E44" s="95">
        <v>0</v>
      </c>
      <c r="F44" s="95">
        <v>0</v>
      </c>
      <c r="G44" s="95">
        <v>1</v>
      </c>
      <c r="H44" s="95">
        <v>0</v>
      </c>
      <c r="I44" s="95">
        <v>0</v>
      </c>
      <c r="J44" s="95">
        <v>0</v>
      </c>
      <c r="K44" s="95"/>
      <c r="L44" s="95" t="s">
        <v>728</v>
      </c>
      <c r="M44" s="95" t="s">
        <v>629</v>
      </c>
      <c r="N44" s="95" t="s">
        <v>723</v>
      </c>
      <c r="O44" s="95" t="s">
        <v>761</v>
      </c>
      <c r="P44" s="95" t="s">
        <v>762</v>
      </c>
      <c r="Q44" s="95" t="s">
        <v>763</v>
      </c>
      <c r="R44" s="95" t="s">
        <v>764</v>
      </c>
      <c r="S44" s="95"/>
      <c r="T44" s="95" t="s">
        <v>28</v>
      </c>
      <c r="U44" s="95" t="s">
        <v>629</v>
      </c>
      <c r="V44" s="95" t="s">
        <v>702</v>
      </c>
      <c r="W44" s="95">
        <f t="shared" si="0"/>
        <v>10</v>
      </c>
    </row>
    <row r="45" spans="1:23" ht="228" customHeight="1" x14ac:dyDescent="0.2">
      <c r="A45" s="96" t="s">
        <v>351</v>
      </c>
      <c r="B45" s="95" t="s">
        <v>765</v>
      </c>
      <c r="C45" s="95">
        <v>0</v>
      </c>
      <c r="D45" s="95">
        <v>0</v>
      </c>
      <c r="E45" s="95">
        <v>0</v>
      </c>
      <c r="F45" s="95">
        <v>0</v>
      </c>
      <c r="G45" s="95">
        <v>1</v>
      </c>
      <c r="H45" s="95">
        <v>0</v>
      </c>
      <c r="I45" s="95">
        <v>0</v>
      </c>
      <c r="J45" s="95">
        <v>0</v>
      </c>
      <c r="K45" s="95"/>
      <c r="L45" s="95" t="s">
        <v>728</v>
      </c>
      <c r="M45" s="95" t="s">
        <v>629</v>
      </c>
      <c r="N45" s="95" t="s">
        <v>723</v>
      </c>
      <c r="O45" s="95" t="s">
        <v>766</v>
      </c>
      <c r="P45" s="95" t="s">
        <v>767</v>
      </c>
      <c r="Q45" s="95" t="s">
        <v>768</v>
      </c>
      <c r="R45" s="95" t="s">
        <v>769</v>
      </c>
      <c r="S45" s="95" t="s">
        <v>770</v>
      </c>
      <c r="T45" s="95" t="s">
        <v>28</v>
      </c>
      <c r="U45" s="95" t="s">
        <v>629</v>
      </c>
      <c r="V45" s="95" t="s">
        <v>702</v>
      </c>
      <c r="W45" s="95">
        <f t="shared" si="0"/>
        <v>10</v>
      </c>
    </row>
    <row r="46" spans="1:23" ht="270.75" customHeight="1" x14ac:dyDescent="0.2">
      <c r="A46" s="96" t="s">
        <v>353</v>
      </c>
      <c r="B46" s="95" t="s">
        <v>771</v>
      </c>
      <c r="C46" s="95">
        <v>0</v>
      </c>
      <c r="D46" s="95">
        <v>0</v>
      </c>
      <c r="E46" s="95">
        <v>0</v>
      </c>
      <c r="F46" s="95">
        <v>0</v>
      </c>
      <c r="G46" s="95">
        <v>1</v>
      </c>
      <c r="H46" s="95">
        <v>0</v>
      </c>
      <c r="I46" s="95">
        <v>0</v>
      </c>
      <c r="J46" s="95">
        <v>0</v>
      </c>
      <c r="K46" s="95"/>
      <c r="L46" s="95" t="s">
        <v>728</v>
      </c>
      <c r="M46" s="95" t="s">
        <v>629</v>
      </c>
      <c r="N46" s="95" t="s">
        <v>723</v>
      </c>
      <c r="O46" s="95" t="s">
        <v>772</v>
      </c>
      <c r="P46" s="95" t="s">
        <v>773</v>
      </c>
      <c r="Q46" s="95" t="s">
        <v>774</v>
      </c>
      <c r="R46" s="95" t="s">
        <v>775</v>
      </c>
      <c r="S46" s="95"/>
      <c r="T46" s="95" t="s">
        <v>28</v>
      </c>
      <c r="U46" s="95" t="s">
        <v>629</v>
      </c>
      <c r="V46" s="95" t="s">
        <v>702</v>
      </c>
      <c r="W46" s="95">
        <f t="shared" si="0"/>
        <v>10</v>
      </c>
    </row>
    <row r="47" spans="1:23" ht="313.5" customHeight="1" x14ac:dyDescent="0.2">
      <c r="A47" s="96" t="s">
        <v>355</v>
      </c>
      <c r="B47" s="95" t="s">
        <v>776</v>
      </c>
      <c r="C47" s="95">
        <v>0</v>
      </c>
      <c r="D47" s="95">
        <v>0</v>
      </c>
      <c r="E47" s="95">
        <v>0</v>
      </c>
      <c r="F47" s="95">
        <v>0</v>
      </c>
      <c r="G47" s="95">
        <v>1</v>
      </c>
      <c r="H47" s="95">
        <v>0</v>
      </c>
      <c r="I47" s="95">
        <v>0</v>
      </c>
      <c r="J47" s="95">
        <v>0</v>
      </c>
      <c r="K47" s="95"/>
      <c r="L47" s="95" t="s">
        <v>728</v>
      </c>
      <c r="M47" s="95" t="s">
        <v>629</v>
      </c>
      <c r="N47" s="95" t="s">
        <v>723</v>
      </c>
      <c r="O47" s="95" t="s">
        <v>777</v>
      </c>
      <c r="P47" s="95" t="s">
        <v>778</v>
      </c>
      <c r="Q47" s="95" t="s">
        <v>779</v>
      </c>
      <c r="R47" s="95" t="s">
        <v>780</v>
      </c>
      <c r="T47" s="95" t="s">
        <v>28</v>
      </c>
      <c r="U47" s="95" t="s">
        <v>629</v>
      </c>
      <c r="V47" s="95" t="s">
        <v>702</v>
      </c>
      <c r="W47" s="95">
        <f t="shared" si="0"/>
        <v>10</v>
      </c>
    </row>
    <row r="48" spans="1:23" ht="171" customHeight="1" x14ac:dyDescent="0.2">
      <c r="A48" s="96" t="s">
        <v>357</v>
      </c>
      <c r="B48" s="95" t="s">
        <v>781</v>
      </c>
      <c r="C48" s="95">
        <v>0</v>
      </c>
      <c r="D48" s="95">
        <v>0</v>
      </c>
      <c r="E48" s="95">
        <v>0</v>
      </c>
      <c r="F48" s="95">
        <v>0</v>
      </c>
      <c r="G48" s="95">
        <v>1</v>
      </c>
      <c r="H48" s="95">
        <v>0</v>
      </c>
      <c r="I48" s="95">
        <v>0</v>
      </c>
      <c r="J48" s="95">
        <v>0</v>
      </c>
      <c r="K48" s="95"/>
      <c r="L48" s="95" t="s">
        <v>728</v>
      </c>
      <c r="M48" s="95" t="s">
        <v>629</v>
      </c>
      <c r="N48" s="95" t="s">
        <v>723</v>
      </c>
      <c r="O48" s="95"/>
      <c r="P48" s="95" t="s">
        <v>782</v>
      </c>
      <c r="Q48" s="95" t="s">
        <v>783</v>
      </c>
      <c r="R48" s="95" t="s">
        <v>784</v>
      </c>
      <c r="S48" s="95" t="s">
        <v>785</v>
      </c>
      <c r="T48" s="95" t="s">
        <v>28</v>
      </c>
      <c r="U48" s="95" t="s">
        <v>629</v>
      </c>
      <c r="V48" s="95" t="s">
        <v>702</v>
      </c>
      <c r="W48" s="95">
        <f t="shared" si="0"/>
        <v>10</v>
      </c>
    </row>
    <row r="49" spans="1:23" ht="256.5" customHeight="1" x14ac:dyDescent="0.2">
      <c r="A49" s="96" t="s">
        <v>359</v>
      </c>
      <c r="B49" s="95" t="s">
        <v>786</v>
      </c>
      <c r="C49" s="95">
        <v>0</v>
      </c>
      <c r="D49" s="95">
        <v>0</v>
      </c>
      <c r="E49" s="95">
        <v>0</v>
      </c>
      <c r="F49" s="95">
        <v>0</v>
      </c>
      <c r="G49" s="95">
        <v>1</v>
      </c>
      <c r="H49" s="95">
        <v>0</v>
      </c>
      <c r="I49" s="95">
        <v>0</v>
      </c>
      <c r="J49" s="95">
        <v>0</v>
      </c>
      <c r="K49" s="95"/>
      <c r="L49" s="95" t="s">
        <v>728</v>
      </c>
      <c r="M49" s="95" t="s">
        <v>629</v>
      </c>
      <c r="N49" s="95" t="s">
        <v>723</v>
      </c>
      <c r="O49" s="95" t="s">
        <v>787</v>
      </c>
      <c r="P49" s="95"/>
      <c r="Q49" s="95" t="s">
        <v>788</v>
      </c>
      <c r="R49" s="95" t="s">
        <v>789</v>
      </c>
      <c r="S49" s="95"/>
      <c r="T49" s="95" t="s">
        <v>33</v>
      </c>
      <c r="U49" s="95" t="s">
        <v>629</v>
      </c>
      <c r="V49" s="95" t="s">
        <v>702</v>
      </c>
      <c r="W49" s="95">
        <f t="shared" si="0"/>
        <v>10</v>
      </c>
    </row>
    <row r="50" spans="1:23" ht="213.75" customHeight="1" x14ac:dyDescent="0.2">
      <c r="A50" s="95" t="s">
        <v>72</v>
      </c>
      <c r="B50" s="95" t="s">
        <v>790</v>
      </c>
      <c r="C50" s="95">
        <v>0</v>
      </c>
      <c r="D50" s="95">
        <v>1</v>
      </c>
      <c r="E50" s="95">
        <v>0</v>
      </c>
      <c r="F50" s="95">
        <v>0</v>
      </c>
      <c r="G50" s="95">
        <v>0</v>
      </c>
      <c r="H50" s="95">
        <v>0</v>
      </c>
      <c r="I50" s="95">
        <v>0</v>
      </c>
      <c r="J50" s="95">
        <v>1</v>
      </c>
      <c r="K50" s="95"/>
      <c r="L50" s="95" t="s">
        <v>695</v>
      </c>
      <c r="M50" s="95" t="s">
        <v>629</v>
      </c>
      <c r="N50" s="95"/>
      <c r="O50" s="95"/>
      <c r="P50" s="95" t="s">
        <v>791</v>
      </c>
      <c r="Q50" s="95" t="s">
        <v>792</v>
      </c>
      <c r="R50" s="95" t="s">
        <v>793</v>
      </c>
      <c r="S50" s="95" t="s">
        <v>794</v>
      </c>
      <c r="T50" s="95" t="s">
        <v>28</v>
      </c>
      <c r="U50" s="95" t="s">
        <v>629</v>
      </c>
      <c r="V50" s="95" t="s">
        <v>645</v>
      </c>
      <c r="W50" s="95">
        <f t="shared" si="0"/>
        <v>20</v>
      </c>
    </row>
    <row r="51" spans="1:23" ht="114" customHeight="1" x14ac:dyDescent="0.2">
      <c r="A51" s="95" t="s">
        <v>74</v>
      </c>
      <c r="B51" s="95" t="s">
        <v>795</v>
      </c>
      <c r="C51" s="95">
        <v>0</v>
      </c>
      <c r="D51" s="95">
        <v>1</v>
      </c>
      <c r="E51" s="95">
        <v>0</v>
      </c>
      <c r="F51" s="95">
        <v>0</v>
      </c>
      <c r="G51" s="95">
        <v>0</v>
      </c>
      <c r="H51" s="95">
        <v>0</v>
      </c>
      <c r="I51" s="95">
        <v>0</v>
      </c>
      <c r="J51" s="95">
        <v>1</v>
      </c>
      <c r="K51" s="95"/>
      <c r="L51" s="95" t="s">
        <v>695</v>
      </c>
      <c r="M51" s="95" t="s">
        <v>629</v>
      </c>
      <c r="N51" s="95"/>
      <c r="O51" s="95" t="s">
        <v>796</v>
      </c>
      <c r="P51" s="95"/>
      <c r="Q51" s="95" t="s">
        <v>796</v>
      </c>
      <c r="R51" s="95" t="s">
        <v>797</v>
      </c>
      <c r="S51" s="95" t="s">
        <v>798</v>
      </c>
      <c r="T51" s="95" t="s">
        <v>28</v>
      </c>
      <c r="U51" s="95" t="s">
        <v>629</v>
      </c>
      <c r="V51" s="95" t="s">
        <v>645</v>
      </c>
      <c r="W51" s="95">
        <f t="shared" si="0"/>
        <v>20</v>
      </c>
    </row>
    <row r="52" spans="1:23" ht="85.5" customHeight="1" x14ac:dyDescent="0.2">
      <c r="A52" s="95" t="s">
        <v>76</v>
      </c>
      <c r="B52" s="95" t="s">
        <v>799</v>
      </c>
      <c r="C52" s="95">
        <v>0</v>
      </c>
      <c r="D52" s="95">
        <v>1</v>
      </c>
      <c r="E52" s="95">
        <v>0</v>
      </c>
      <c r="F52" s="95">
        <v>0</v>
      </c>
      <c r="G52" s="95">
        <v>0</v>
      </c>
      <c r="H52" s="95">
        <v>0</v>
      </c>
      <c r="I52" s="95">
        <v>0</v>
      </c>
      <c r="J52" s="95">
        <v>1</v>
      </c>
      <c r="K52" s="95"/>
      <c r="L52" s="95" t="s">
        <v>695</v>
      </c>
      <c r="M52" s="95" t="s">
        <v>629</v>
      </c>
      <c r="N52" s="95"/>
      <c r="O52" s="95"/>
      <c r="P52" s="95"/>
      <c r="Q52" s="95"/>
      <c r="R52" s="95" t="s">
        <v>800</v>
      </c>
      <c r="S52" s="95" t="s">
        <v>801</v>
      </c>
      <c r="T52" s="95" t="s">
        <v>28</v>
      </c>
      <c r="U52" s="95" t="s">
        <v>629</v>
      </c>
      <c r="V52" s="95" t="s">
        <v>645</v>
      </c>
      <c r="W52" s="95">
        <f t="shared" si="0"/>
        <v>20</v>
      </c>
    </row>
    <row r="53" spans="1:23" ht="384.75" customHeight="1" x14ac:dyDescent="0.2">
      <c r="A53" s="95" t="s">
        <v>78</v>
      </c>
      <c r="B53" s="95" t="s">
        <v>802</v>
      </c>
      <c r="C53" s="95">
        <v>0</v>
      </c>
      <c r="D53" s="95">
        <v>1</v>
      </c>
      <c r="E53" s="95">
        <v>0</v>
      </c>
      <c r="F53" s="95">
        <v>0</v>
      </c>
      <c r="G53" s="95">
        <v>0</v>
      </c>
      <c r="H53" s="95">
        <v>0</v>
      </c>
      <c r="I53" s="95">
        <v>0</v>
      </c>
      <c r="J53" s="95">
        <v>1</v>
      </c>
      <c r="K53" s="95"/>
      <c r="L53" s="95" t="s">
        <v>695</v>
      </c>
      <c r="M53" s="95" t="s">
        <v>629</v>
      </c>
      <c r="N53" s="95"/>
      <c r="O53" s="95" t="s">
        <v>803</v>
      </c>
      <c r="P53" s="95" t="s">
        <v>804</v>
      </c>
      <c r="Q53" s="95" t="s">
        <v>805</v>
      </c>
      <c r="R53" s="95" t="s">
        <v>806</v>
      </c>
      <c r="S53" s="95" t="s">
        <v>807</v>
      </c>
      <c r="T53" s="95" t="s">
        <v>28</v>
      </c>
      <c r="U53" s="95" t="s">
        <v>629</v>
      </c>
      <c r="V53" s="95" t="s">
        <v>645</v>
      </c>
      <c r="W53" s="95">
        <f t="shared" si="0"/>
        <v>20</v>
      </c>
    </row>
    <row r="54" spans="1:23" ht="213.75" customHeight="1" x14ac:dyDescent="0.2">
      <c r="A54" s="95" t="s">
        <v>80</v>
      </c>
      <c r="B54" s="95" t="s">
        <v>808</v>
      </c>
      <c r="C54" s="95">
        <v>0</v>
      </c>
      <c r="D54" s="95">
        <v>1</v>
      </c>
      <c r="E54" s="95">
        <v>0</v>
      </c>
      <c r="F54" s="95">
        <v>0</v>
      </c>
      <c r="G54" s="95">
        <v>0</v>
      </c>
      <c r="H54" s="95">
        <v>0</v>
      </c>
      <c r="I54" s="95">
        <v>0</v>
      </c>
      <c r="J54" s="95">
        <v>0</v>
      </c>
      <c r="K54" s="95"/>
      <c r="L54" s="95" t="s">
        <v>695</v>
      </c>
      <c r="M54" s="95" t="s">
        <v>629</v>
      </c>
      <c r="N54" s="95"/>
      <c r="O54" s="95" t="s">
        <v>809</v>
      </c>
      <c r="P54" s="95" t="s">
        <v>810</v>
      </c>
      <c r="Q54" s="95" t="s">
        <v>811</v>
      </c>
      <c r="R54" s="95" t="s">
        <v>812</v>
      </c>
      <c r="S54" s="95" t="s">
        <v>813</v>
      </c>
      <c r="T54" s="95" t="s">
        <v>28</v>
      </c>
      <c r="U54" s="95" t="s">
        <v>629</v>
      </c>
      <c r="V54" s="95" t="s">
        <v>702</v>
      </c>
      <c r="W54" s="95">
        <f t="shared" si="0"/>
        <v>10</v>
      </c>
    </row>
    <row r="55" spans="1:23" ht="171" customHeight="1" x14ac:dyDescent="0.2">
      <c r="A55" s="95" t="s">
        <v>362</v>
      </c>
      <c r="B55" s="95" t="s">
        <v>814</v>
      </c>
      <c r="C55" s="95">
        <v>0</v>
      </c>
      <c r="D55" s="95">
        <v>0</v>
      </c>
      <c r="E55" s="95">
        <v>0</v>
      </c>
      <c r="F55" s="95">
        <v>0</v>
      </c>
      <c r="G55" s="95">
        <v>0</v>
      </c>
      <c r="H55" s="95">
        <v>1</v>
      </c>
      <c r="I55" s="95">
        <v>0</v>
      </c>
      <c r="J55" s="95">
        <v>1</v>
      </c>
      <c r="K55" s="95"/>
      <c r="L55" s="95" t="s">
        <v>815</v>
      </c>
      <c r="M55" s="95" t="s">
        <v>629</v>
      </c>
      <c r="N55" s="95" t="s">
        <v>816</v>
      </c>
      <c r="O55" s="95"/>
      <c r="P55" s="95"/>
      <c r="Q55" s="95"/>
      <c r="R55" s="95" t="s">
        <v>817</v>
      </c>
      <c r="S55" s="95" t="s">
        <v>638</v>
      </c>
      <c r="T55" s="95" t="s">
        <v>33</v>
      </c>
      <c r="U55" s="95" t="s">
        <v>629</v>
      </c>
      <c r="V55" s="95" t="s">
        <v>645</v>
      </c>
      <c r="W55" s="95">
        <f t="shared" si="0"/>
        <v>20</v>
      </c>
    </row>
    <row r="56" spans="1:23" ht="171" customHeight="1" x14ac:dyDescent="0.2">
      <c r="A56" s="95" t="s">
        <v>363</v>
      </c>
      <c r="B56" s="95" t="s">
        <v>818</v>
      </c>
      <c r="C56" s="95">
        <v>0</v>
      </c>
      <c r="D56" s="95">
        <v>0</v>
      </c>
      <c r="E56" s="95">
        <v>0</v>
      </c>
      <c r="F56" s="95">
        <v>0</v>
      </c>
      <c r="G56" s="95">
        <v>0</v>
      </c>
      <c r="H56" s="95">
        <v>1</v>
      </c>
      <c r="I56" s="95">
        <v>0</v>
      </c>
      <c r="J56" s="95">
        <v>1</v>
      </c>
      <c r="K56" s="95"/>
      <c r="L56" s="95" t="s">
        <v>815</v>
      </c>
      <c r="M56" s="95" t="s">
        <v>629</v>
      </c>
      <c r="N56" s="95" t="s">
        <v>816</v>
      </c>
      <c r="O56" s="95"/>
      <c r="P56" s="95"/>
      <c r="Q56" s="95"/>
      <c r="R56" s="95" t="s">
        <v>817</v>
      </c>
      <c r="S56" s="95" t="s">
        <v>638</v>
      </c>
      <c r="T56" s="95" t="s">
        <v>28</v>
      </c>
      <c r="U56" s="95" t="s">
        <v>629</v>
      </c>
      <c r="V56" s="95" t="s">
        <v>645</v>
      </c>
      <c r="W56" s="95">
        <f t="shared" si="0"/>
        <v>20</v>
      </c>
    </row>
    <row r="57" spans="1:23" ht="171" customHeight="1" x14ac:dyDescent="0.2">
      <c r="A57" s="95" t="s">
        <v>364</v>
      </c>
      <c r="B57" s="95" t="s">
        <v>819</v>
      </c>
      <c r="C57" s="95">
        <v>0</v>
      </c>
      <c r="D57" s="95">
        <v>0</v>
      </c>
      <c r="E57" s="95">
        <v>0</v>
      </c>
      <c r="F57" s="95">
        <v>0</v>
      </c>
      <c r="G57" s="95">
        <v>0</v>
      </c>
      <c r="H57" s="95">
        <v>1</v>
      </c>
      <c r="I57" s="95">
        <v>0</v>
      </c>
      <c r="J57" s="95">
        <v>1</v>
      </c>
      <c r="K57" s="95"/>
      <c r="L57" s="95" t="s">
        <v>815</v>
      </c>
      <c r="M57" s="95" t="s">
        <v>629</v>
      </c>
      <c r="N57" s="95" t="s">
        <v>816</v>
      </c>
      <c r="O57" s="95"/>
      <c r="P57" s="95"/>
      <c r="Q57" s="95"/>
      <c r="R57" s="95" t="s">
        <v>817</v>
      </c>
      <c r="S57" s="95" t="s">
        <v>638</v>
      </c>
      <c r="T57" s="95" t="s">
        <v>28</v>
      </c>
      <c r="U57" s="95" t="s">
        <v>629</v>
      </c>
      <c r="V57" s="95" t="s">
        <v>645</v>
      </c>
      <c r="W57" s="95">
        <f t="shared" si="0"/>
        <v>20</v>
      </c>
    </row>
    <row r="58" spans="1:23" ht="171" customHeight="1" x14ac:dyDescent="0.2">
      <c r="A58" s="95" t="s">
        <v>365</v>
      </c>
      <c r="B58" s="95" t="s">
        <v>820</v>
      </c>
      <c r="C58" s="95">
        <v>0</v>
      </c>
      <c r="D58" s="95">
        <v>0</v>
      </c>
      <c r="E58" s="95">
        <v>0</v>
      </c>
      <c r="F58" s="95">
        <v>0</v>
      </c>
      <c r="G58" s="95">
        <v>0</v>
      </c>
      <c r="H58" s="95">
        <v>1</v>
      </c>
      <c r="I58" s="95">
        <v>0</v>
      </c>
      <c r="J58" s="95">
        <v>1</v>
      </c>
      <c r="K58" s="95"/>
      <c r="L58" s="95" t="s">
        <v>815</v>
      </c>
      <c r="M58" s="95" t="s">
        <v>629</v>
      </c>
      <c r="N58" s="95" t="s">
        <v>816</v>
      </c>
      <c r="O58" s="95"/>
      <c r="P58" s="95"/>
      <c r="Q58" s="95"/>
      <c r="R58" s="95" t="s">
        <v>817</v>
      </c>
      <c r="S58" s="95" t="s">
        <v>638</v>
      </c>
      <c r="T58" s="95" t="s">
        <v>28</v>
      </c>
      <c r="U58" s="95" t="s">
        <v>629</v>
      </c>
      <c r="V58" s="95" t="s">
        <v>645</v>
      </c>
      <c r="W58" s="95">
        <f t="shared" si="0"/>
        <v>20</v>
      </c>
    </row>
    <row r="59" spans="1:23" ht="171" customHeight="1" x14ac:dyDescent="0.2">
      <c r="A59" s="95" t="s">
        <v>366</v>
      </c>
      <c r="B59" s="95" t="s">
        <v>821</v>
      </c>
      <c r="C59" s="95">
        <v>0</v>
      </c>
      <c r="D59" s="95">
        <v>0</v>
      </c>
      <c r="E59" s="95">
        <v>0</v>
      </c>
      <c r="F59" s="95">
        <v>0</v>
      </c>
      <c r="G59" s="95">
        <v>0</v>
      </c>
      <c r="H59" s="95">
        <v>1</v>
      </c>
      <c r="I59" s="95">
        <v>0</v>
      </c>
      <c r="J59" s="95">
        <v>1</v>
      </c>
      <c r="K59" s="95"/>
      <c r="L59" s="95" t="s">
        <v>815</v>
      </c>
      <c r="M59" s="95" t="s">
        <v>629</v>
      </c>
      <c r="N59" s="95" t="s">
        <v>816</v>
      </c>
      <c r="O59" s="95"/>
      <c r="P59" s="95"/>
      <c r="Q59" s="95"/>
      <c r="R59" s="95" t="s">
        <v>817</v>
      </c>
      <c r="S59" s="95" t="s">
        <v>638</v>
      </c>
      <c r="T59" s="95" t="s">
        <v>33</v>
      </c>
      <c r="U59" s="95" t="s">
        <v>629</v>
      </c>
      <c r="V59" s="95" t="s">
        <v>702</v>
      </c>
      <c r="W59" s="95">
        <f t="shared" si="0"/>
        <v>10</v>
      </c>
    </row>
    <row r="60" spans="1:23" ht="171" customHeight="1" x14ac:dyDescent="0.2">
      <c r="A60" s="95" t="s">
        <v>367</v>
      </c>
      <c r="B60" s="95" t="s">
        <v>822</v>
      </c>
      <c r="C60" s="95">
        <v>0</v>
      </c>
      <c r="D60" s="95">
        <v>0</v>
      </c>
      <c r="E60" s="95">
        <v>0</v>
      </c>
      <c r="F60" s="95">
        <v>0</v>
      </c>
      <c r="G60" s="95">
        <v>0</v>
      </c>
      <c r="H60" s="95">
        <v>1</v>
      </c>
      <c r="I60" s="95">
        <v>0</v>
      </c>
      <c r="J60" s="95">
        <v>1</v>
      </c>
      <c r="K60" s="95"/>
      <c r="L60" s="95" t="s">
        <v>815</v>
      </c>
      <c r="M60" s="95" t="s">
        <v>629</v>
      </c>
      <c r="N60" s="95" t="s">
        <v>816</v>
      </c>
      <c r="O60" s="95"/>
      <c r="P60" s="95"/>
      <c r="Q60" s="95"/>
      <c r="R60" s="95" t="s">
        <v>817</v>
      </c>
      <c r="S60" s="95" t="s">
        <v>638</v>
      </c>
      <c r="T60" s="95" t="s">
        <v>33</v>
      </c>
      <c r="U60" s="95" t="s">
        <v>629</v>
      </c>
      <c r="V60" s="95" t="s">
        <v>702</v>
      </c>
      <c r="W60" s="95">
        <f t="shared" si="0"/>
        <v>10</v>
      </c>
    </row>
    <row r="61" spans="1:23" ht="171" customHeight="1" x14ac:dyDescent="0.2">
      <c r="A61" s="95" t="s">
        <v>368</v>
      </c>
      <c r="B61" s="95" t="s">
        <v>823</v>
      </c>
      <c r="C61" s="95">
        <v>0</v>
      </c>
      <c r="D61" s="95">
        <v>0</v>
      </c>
      <c r="E61" s="95">
        <v>0</v>
      </c>
      <c r="F61" s="95">
        <v>0</v>
      </c>
      <c r="G61" s="95">
        <v>0</v>
      </c>
      <c r="H61" s="95">
        <v>1</v>
      </c>
      <c r="I61" s="95">
        <v>0</v>
      </c>
      <c r="J61" s="95">
        <v>1</v>
      </c>
      <c r="K61" s="95"/>
      <c r="L61" s="95" t="s">
        <v>815</v>
      </c>
      <c r="M61" s="95" t="s">
        <v>629</v>
      </c>
      <c r="N61" s="95" t="s">
        <v>816</v>
      </c>
      <c r="O61" s="95"/>
      <c r="P61" s="95"/>
      <c r="Q61" s="95"/>
      <c r="R61" s="95" t="s">
        <v>817</v>
      </c>
      <c r="S61" s="95" t="s">
        <v>638</v>
      </c>
      <c r="T61" s="95" t="s">
        <v>33</v>
      </c>
      <c r="U61" s="95" t="s">
        <v>629</v>
      </c>
      <c r="V61" s="95" t="s">
        <v>702</v>
      </c>
      <c r="W61" s="95">
        <f t="shared" si="0"/>
        <v>10</v>
      </c>
    </row>
    <row r="62" spans="1:23" ht="171" customHeight="1" x14ac:dyDescent="0.2">
      <c r="A62" s="95" t="s">
        <v>369</v>
      </c>
      <c r="B62" s="95" t="s">
        <v>824</v>
      </c>
      <c r="C62" s="95">
        <v>0</v>
      </c>
      <c r="D62" s="95">
        <v>0</v>
      </c>
      <c r="E62" s="95">
        <v>0</v>
      </c>
      <c r="F62" s="95">
        <v>0</v>
      </c>
      <c r="G62" s="95">
        <v>0</v>
      </c>
      <c r="H62" s="95">
        <v>1</v>
      </c>
      <c r="I62" s="95">
        <v>0</v>
      </c>
      <c r="J62" s="95">
        <v>1</v>
      </c>
      <c r="K62" s="95"/>
      <c r="L62" s="95" t="s">
        <v>815</v>
      </c>
      <c r="M62" s="95" t="s">
        <v>629</v>
      </c>
      <c r="N62" s="95" t="s">
        <v>816</v>
      </c>
      <c r="O62" s="95"/>
      <c r="P62" s="95" t="s">
        <v>825</v>
      </c>
      <c r="Q62" s="95"/>
      <c r="R62" s="95" t="s">
        <v>817</v>
      </c>
      <c r="S62" s="95" t="s">
        <v>638</v>
      </c>
      <c r="T62" s="95" t="s">
        <v>33</v>
      </c>
      <c r="U62" s="95" t="s">
        <v>629</v>
      </c>
      <c r="V62" s="95" t="s">
        <v>702</v>
      </c>
      <c r="W62" s="95">
        <f t="shared" si="0"/>
        <v>10</v>
      </c>
    </row>
    <row r="63" spans="1:23" ht="171" customHeight="1" x14ac:dyDescent="0.2">
      <c r="A63" s="95" t="s">
        <v>370</v>
      </c>
      <c r="B63" s="95" t="s">
        <v>826</v>
      </c>
      <c r="C63" s="95">
        <v>0</v>
      </c>
      <c r="D63" s="95">
        <v>0</v>
      </c>
      <c r="E63" s="95">
        <v>0</v>
      </c>
      <c r="F63" s="95">
        <v>0</v>
      </c>
      <c r="G63" s="95">
        <v>0</v>
      </c>
      <c r="H63" s="95">
        <v>1</v>
      </c>
      <c r="I63" s="95">
        <v>0</v>
      </c>
      <c r="J63" s="95">
        <v>1</v>
      </c>
      <c r="K63" s="95"/>
      <c r="L63" s="95" t="s">
        <v>815</v>
      </c>
      <c r="M63" s="95" t="s">
        <v>629</v>
      </c>
      <c r="N63" s="95" t="s">
        <v>816</v>
      </c>
      <c r="O63" s="95"/>
      <c r="P63" s="95" t="s">
        <v>827</v>
      </c>
      <c r="Q63" s="95"/>
      <c r="R63" s="95" t="s">
        <v>817</v>
      </c>
      <c r="S63" s="95" t="s">
        <v>638</v>
      </c>
      <c r="T63" s="95" t="s">
        <v>33</v>
      </c>
      <c r="U63" s="95" t="s">
        <v>629</v>
      </c>
      <c r="V63" s="95" t="s">
        <v>702</v>
      </c>
      <c r="W63" s="95">
        <f t="shared" si="0"/>
        <v>10</v>
      </c>
    </row>
    <row r="64" spans="1:23" ht="228" customHeight="1" x14ac:dyDescent="0.2">
      <c r="A64" s="95" t="s">
        <v>227</v>
      </c>
      <c r="B64" s="95" t="s">
        <v>828</v>
      </c>
      <c r="C64" s="95">
        <v>0</v>
      </c>
      <c r="D64" s="95">
        <v>0</v>
      </c>
      <c r="E64" s="95">
        <v>0</v>
      </c>
      <c r="F64" s="95">
        <v>1</v>
      </c>
      <c r="G64" s="95">
        <v>0</v>
      </c>
      <c r="H64" s="95">
        <v>0</v>
      </c>
      <c r="I64" s="95">
        <v>0</v>
      </c>
      <c r="J64" s="95">
        <v>1</v>
      </c>
      <c r="K64" s="95"/>
      <c r="L64" s="95" t="s">
        <v>829</v>
      </c>
      <c r="M64" s="95" t="s">
        <v>629</v>
      </c>
      <c r="N64" s="95" t="s">
        <v>830</v>
      </c>
      <c r="O64" s="95" t="s">
        <v>831</v>
      </c>
      <c r="P64" s="95" t="s">
        <v>832</v>
      </c>
      <c r="Q64" s="95" t="s">
        <v>833</v>
      </c>
      <c r="R64" s="95" t="s">
        <v>834</v>
      </c>
      <c r="S64" s="95" t="s">
        <v>835</v>
      </c>
      <c r="T64" s="95" t="s">
        <v>28</v>
      </c>
      <c r="U64" s="95" t="s">
        <v>629</v>
      </c>
      <c r="V64" s="95" t="s">
        <v>645</v>
      </c>
      <c r="W64" s="95">
        <f t="shared" si="0"/>
        <v>20</v>
      </c>
    </row>
    <row r="65" spans="1:23" ht="242.25" customHeight="1" x14ac:dyDescent="0.2">
      <c r="A65" s="95" t="s">
        <v>229</v>
      </c>
      <c r="B65" s="95" t="s">
        <v>836</v>
      </c>
      <c r="C65" s="95">
        <v>0</v>
      </c>
      <c r="D65" s="95">
        <v>0</v>
      </c>
      <c r="E65" s="95">
        <v>0</v>
      </c>
      <c r="F65" s="95">
        <v>1</v>
      </c>
      <c r="G65" s="95">
        <v>0</v>
      </c>
      <c r="H65" s="95">
        <v>0</v>
      </c>
      <c r="I65" s="95">
        <v>0</v>
      </c>
      <c r="J65" s="95">
        <v>0</v>
      </c>
      <c r="K65" s="95"/>
      <c r="L65" s="95" t="s">
        <v>829</v>
      </c>
      <c r="M65" s="95" t="s">
        <v>629</v>
      </c>
      <c r="N65" s="95" t="s">
        <v>830</v>
      </c>
      <c r="O65" s="95"/>
      <c r="P65" s="95" t="s">
        <v>837</v>
      </c>
      <c r="Q65" s="95" t="s">
        <v>838</v>
      </c>
      <c r="R65" s="95" t="s">
        <v>839</v>
      </c>
      <c r="S65" s="95" t="s">
        <v>840</v>
      </c>
      <c r="T65" s="95" t="s">
        <v>28</v>
      </c>
      <c r="U65" s="95" t="s">
        <v>629</v>
      </c>
      <c r="V65" s="95" t="s">
        <v>645</v>
      </c>
      <c r="W65" s="95">
        <f t="shared" si="0"/>
        <v>20</v>
      </c>
    </row>
    <row r="66" spans="1:23" ht="213.75" customHeight="1" x14ac:dyDescent="0.2">
      <c r="A66" s="95" t="s">
        <v>231</v>
      </c>
      <c r="B66" s="95" t="s">
        <v>841</v>
      </c>
      <c r="C66" s="95">
        <v>0</v>
      </c>
      <c r="D66" s="95">
        <v>0</v>
      </c>
      <c r="E66" s="95">
        <v>0</v>
      </c>
      <c r="F66" s="95">
        <v>1</v>
      </c>
      <c r="G66" s="95">
        <v>0</v>
      </c>
      <c r="H66" s="95">
        <v>0</v>
      </c>
      <c r="I66" s="95">
        <v>0</v>
      </c>
      <c r="J66" s="95">
        <v>0</v>
      </c>
      <c r="K66" s="95"/>
      <c r="L66" s="95" t="s">
        <v>829</v>
      </c>
      <c r="M66" s="95" t="s">
        <v>629</v>
      </c>
      <c r="N66" s="95" t="s">
        <v>830</v>
      </c>
      <c r="O66" s="95" t="s">
        <v>842</v>
      </c>
      <c r="P66" s="95" t="s">
        <v>843</v>
      </c>
      <c r="Q66" s="95" t="s">
        <v>844</v>
      </c>
      <c r="R66" s="95" t="s">
        <v>845</v>
      </c>
      <c r="S66" s="95" t="s">
        <v>846</v>
      </c>
      <c r="T66" s="95" t="s">
        <v>28</v>
      </c>
      <c r="U66" s="95" t="s">
        <v>629</v>
      </c>
      <c r="V66" s="95" t="s">
        <v>645</v>
      </c>
      <c r="W66" s="95">
        <f t="shared" si="0"/>
        <v>20</v>
      </c>
    </row>
    <row r="67" spans="1:23" ht="85.5" customHeight="1" x14ac:dyDescent="0.2">
      <c r="A67" s="95" t="s">
        <v>233</v>
      </c>
      <c r="B67" s="95" t="s">
        <v>847</v>
      </c>
      <c r="C67" s="95">
        <v>0</v>
      </c>
      <c r="D67" s="95">
        <v>0</v>
      </c>
      <c r="E67" s="95">
        <v>0</v>
      </c>
      <c r="F67" s="95">
        <v>1</v>
      </c>
      <c r="G67" s="95">
        <v>0</v>
      </c>
      <c r="H67" s="95">
        <v>0</v>
      </c>
      <c r="I67" s="95">
        <v>0</v>
      </c>
      <c r="J67" s="95">
        <v>1</v>
      </c>
      <c r="K67" s="95"/>
      <c r="L67" s="95" t="s">
        <v>829</v>
      </c>
      <c r="M67" s="95" t="s">
        <v>629</v>
      </c>
      <c r="N67" s="95" t="s">
        <v>830</v>
      </c>
      <c r="O67" s="95"/>
      <c r="P67" s="95" t="s">
        <v>848</v>
      </c>
      <c r="Q67" s="95" t="s">
        <v>849</v>
      </c>
      <c r="R67" s="95" t="s">
        <v>850</v>
      </c>
      <c r="S67" s="95" t="s">
        <v>851</v>
      </c>
      <c r="T67" s="95" t="s">
        <v>33</v>
      </c>
      <c r="U67" s="95" t="s">
        <v>629</v>
      </c>
      <c r="V67" s="95" t="s">
        <v>645</v>
      </c>
      <c r="W67" s="95">
        <f t="shared" ref="W67:W130" si="1">IF($V67="Critical Importance",20,IF($V67="Minor Importance",5,10))</f>
        <v>20</v>
      </c>
    </row>
    <row r="68" spans="1:23" ht="256.5" customHeight="1" x14ac:dyDescent="0.2">
      <c r="A68" s="95" t="s">
        <v>235</v>
      </c>
      <c r="B68" s="95" t="s">
        <v>852</v>
      </c>
      <c r="C68" s="95">
        <v>0</v>
      </c>
      <c r="D68" s="95">
        <v>0</v>
      </c>
      <c r="E68" s="95">
        <v>0</v>
      </c>
      <c r="F68" s="95">
        <v>1</v>
      </c>
      <c r="G68" s="95">
        <v>0</v>
      </c>
      <c r="H68" s="95">
        <v>0</v>
      </c>
      <c r="I68" s="95">
        <v>0</v>
      </c>
      <c r="J68" s="95">
        <v>0</v>
      </c>
      <c r="K68" s="95"/>
      <c r="L68" s="95" t="s">
        <v>829</v>
      </c>
      <c r="M68" s="95" t="s">
        <v>629</v>
      </c>
      <c r="N68" s="95" t="s">
        <v>830</v>
      </c>
      <c r="O68" s="95"/>
      <c r="P68" s="95" t="s">
        <v>853</v>
      </c>
      <c r="Q68" s="95" t="s">
        <v>854</v>
      </c>
      <c r="R68" s="95" t="s">
        <v>855</v>
      </c>
      <c r="S68" s="95" t="s">
        <v>856</v>
      </c>
      <c r="T68" s="95" t="s">
        <v>28</v>
      </c>
      <c r="U68" s="95" t="s">
        <v>629</v>
      </c>
      <c r="V68" s="95" t="s">
        <v>645</v>
      </c>
      <c r="W68" s="95">
        <f t="shared" si="1"/>
        <v>20</v>
      </c>
    </row>
    <row r="69" spans="1:23" ht="242.25" customHeight="1" x14ac:dyDescent="0.2">
      <c r="A69" s="95" t="s">
        <v>237</v>
      </c>
      <c r="B69" s="95" t="s">
        <v>857</v>
      </c>
      <c r="C69" s="95">
        <v>0</v>
      </c>
      <c r="D69" s="95">
        <v>0</v>
      </c>
      <c r="E69" s="95">
        <v>0</v>
      </c>
      <c r="F69" s="95">
        <v>1</v>
      </c>
      <c r="G69" s="95">
        <v>0</v>
      </c>
      <c r="H69" s="95">
        <v>0</v>
      </c>
      <c r="I69" s="95">
        <v>0</v>
      </c>
      <c r="J69" s="95">
        <v>0</v>
      </c>
      <c r="K69" s="95"/>
      <c r="L69" s="95" t="s">
        <v>829</v>
      </c>
      <c r="M69" s="95" t="s">
        <v>629</v>
      </c>
      <c r="N69" s="95" t="s">
        <v>830</v>
      </c>
      <c r="O69" s="95"/>
      <c r="P69" s="95" t="s">
        <v>858</v>
      </c>
      <c r="Q69" s="95" t="s">
        <v>859</v>
      </c>
      <c r="R69" s="95" t="s">
        <v>860</v>
      </c>
      <c r="S69" s="95" t="s">
        <v>861</v>
      </c>
      <c r="T69" s="95" t="s">
        <v>28</v>
      </c>
      <c r="U69" s="95" t="s">
        <v>629</v>
      </c>
      <c r="V69" s="95" t="s">
        <v>645</v>
      </c>
      <c r="W69" s="95">
        <f t="shared" si="1"/>
        <v>20</v>
      </c>
    </row>
    <row r="70" spans="1:23" ht="142.5" customHeight="1" x14ac:dyDescent="0.2">
      <c r="A70" s="95" t="s">
        <v>239</v>
      </c>
      <c r="B70" s="95" t="s">
        <v>862</v>
      </c>
      <c r="C70" s="95">
        <v>0</v>
      </c>
      <c r="D70" s="95">
        <v>0</v>
      </c>
      <c r="E70" s="95">
        <v>0</v>
      </c>
      <c r="F70" s="95">
        <v>1</v>
      </c>
      <c r="G70" s="95">
        <v>0</v>
      </c>
      <c r="H70" s="95">
        <v>0</v>
      </c>
      <c r="I70" s="95">
        <v>0</v>
      </c>
      <c r="J70" s="95">
        <v>0</v>
      </c>
      <c r="K70" s="95"/>
      <c r="L70" s="95" t="s">
        <v>829</v>
      </c>
      <c r="M70" s="95" t="s">
        <v>629</v>
      </c>
      <c r="N70" s="95" t="s">
        <v>830</v>
      </c>
      <c r="O70" s="95"/>
      <c r="P70" s="95" t="s">
        <v>863</v>
      </c>
      <c r="Q70" s="95" t="s">
        <v>864</v>
      </c>
      <c r="R70" s="95" t="s">
        <v>865</v>
      </c>
      <c r="S70" s="95" t="s">
        <v>866</v>
      </c>
      <c r="T70" s="95" t="s">
        <v>28</v>
      </c>
      <c r="U70" s="95" t="s">
        <v>629</v>
      </c>
      <c r="V70" s="95" t="s">
        <v>645</v>
      </c>
      <c r="W70" s="95">
        <f t="shared" si="1"/>
        <v>20</v>
      </c>
    </row>
    <row r="71" spans="1:23" ht="213.75" customHeight="1" x14ac:dyDescent="0.2">
      <c r="A71" s="95" t="s">
        <v>241</v>
      </c>
      <c r="B71" s="95" t="s">
        <v>867</v>
      </c>
      <c r="C71" s="95">
        <v>0</v>
      </c>
      <c r="D71" s="95">
        <v>0</v>
      </c>
      <c r="E71" s="95">
        <v>0</v>
      </c>
      <c r="F71" s="95">
        <v>1</v>
      </c>
      <c r="G71" s="95">
        <v>0</v>
      </c>
      <c r="H71" s="95">
        <v>0</v>
      </c>
      <c r="I71" s="95">
        <v>0</v>
      </c>
      <c r="J71" s="95">
        <v>1</v>
      </c>
      <c r="K71" s="95"/>
      <c r="L71" s="95" t="s">
        <v>829</v>
      </c>
      <c r="M71" s="95" t="s">
        <v>629</v>
      </c>
      <c r="N71" s="95" t="s">
        <v>830</v>
      </c>
      <c r="O71" s="95" t="s">
        <v>868</v>
      </c>
      <c r="P71" s="95" t="s">
        <v>869</v>
      </c>
      <c r="Q71" s="95"/>
      <c r="R71" s="95" t="s">
        <v>870</v>
      </c>
      <c r="S71" s="95" t="s">
        <v>871</v>
      </c>
      <c r="T71" s="95" t="s">
        <v>28</v>
      </c>
      <c r="U71" s="95" t="s">
        <v>629</v>
      </c>
      <c r="V71" s="95" t="s">
        <v>702</v>
      </c>
      <c r="W71" s="95">
        <f t="shared" si="1"/>
        <v>10</v>
      </c>
    </row>
    <row r="72" spans="1:23" ht="228" customHeight="1" x14ac:dyDescent="0.2">
      <c r="A72" s="95" t="s">
        <v>243</v>
      </c>
      <c r="B72" s="95" t="s">
        <v>872</v>
      </c>
      <c r="C72" s="95">
        <v>0</v>
      </c>
      <c r="D72" s="95">
        <v>0</v>
      </c>
      <c r="E72" s="95">
        <v>0</v>
      </c>
      <c r="F72" s="95">
        <v>1</v>
      </c>
      <c r="G72" s="95">
        <v>0</v>
      </c>
      <c r="H72" s="95">
        <v>0</v>
      </c>
      <c r="I72" s="95">
        <v>0</v>
      </c>
      <c r="J72" s="95">
        <v>0</v>
      </c>
      <c r="K72" s="95"/>
      <c r="L72" s="95" t="s">
        <v>829</v>
      </c>
      <c r="M72" s="95" t="s">
        <v>629</v>
      </c>
      <c r="N72" s="95" t="s">
        <v>830</v>
      </c>
      <c r="O72" s="95"/>
      <c r="P72" s="95" t="s">
        <v>873</v>
      </c>
      <c r="Q72" s="95" t="s">
        <v>874</v>
      </c>
      <c r="R72" s="95" t="s">
        <v>875</v>
      </c>
      <c r="S72" s="95" t="s">
        <v>876</v>
      </c>
      <c r="T72" s="95" t="s">
        <v>28</v>
      </c>
      <c r="U72" s="95" t="s">
        <v>629</v>
      </c>
      <c r="V72" s="95" t="s">
        <v>702</v>
      </c>
      <c r="W72" s="95">
        <f t="shared" si="1"/>
        <v>10</v>
      </c>
    </row>
    <row r="73" spans="1:23" ht="256.5" customHeight="1" x14ac:dyDescent="0.2">
      <c r="A73" s="95" t="s">
        <v>245</v>
      </c>
      <c r="B73" s="95" t="s">
        <v>877</v>
      </c>
      <c r="C73" s="95">
        <v>0</v>
      </c>
      <c r="D73" s="95">
        <v>0</v>
      </c>
      <c r="E73" s="95">
        <v>0</v>
      </c>
      <c r="F73" s="95">
        <v>1</v>
      </c>
      <c r="G73" s="95">
        <v>0</v>
      </c>
      <c r="H73" s="95">
        <v>0</v>
      </c>
      <c r="I73" s="95">
        <v>0</v>
      </c>
      <c r="J73" s="95">
        <v>0</v>
      </c>
      <c r="K73" s="95"/>
      <c r="L73" s="95" t="s">
        <v>829</v>
      </c>
      <c r="M73" s="95" t="s">
        <v>629</v>
      </c>
      <c r="N73" s="95" t="s">
        <v>830</v>
      </c>
      <c r="O73" s="95" t="s">
        <v>878</v>
      </c>
      <c r="P73" s="95" t="s">
        <v>718</v>
      </c>
      <c r="Q73" s="95" t="s">
        <v>879</v>
      </c>
      <c r="R73" s="95" t="s">
        <v>880</v>
      </c>
      <c r="S73" s="95" t="s">
        <v>881</v>
      </c>
      <c r="T73" s="95" t="s">
        <v>28</v>
      </c>
      <c r="U73" s="95" t="s">
        <v>629</v>
      </c>
      <c r="V73" s="95" t="s">
        <v>702</v>
      </c>
      <c r="W73" s="95">
        <f t="shared" si="1"/>
        <v>10</v>
      </c>
    </row>
    <row r="74" spans="1:23" ht="185.25" customHeight="1" x14ac:dyDescent="0.2">
      <c r="A74" s="95" t="s">
        <v>247</v>
      </c>
      <c r="B74" s="95" t="s">
        <v>882</v>
      </c>
      <c r="C74" s="95">
        <v>0</v>
      </c>
      <c r="D74" s="95">
        <v>0</v>
      </c>
      <c r="E74" s="95">
        <v>0</v>
      </c>
      <c r="F74" s="95">
        <v>1</v>
      </c>
      <c r="G74" s="95">
        <v>0</v>
      </c>
      <c r="H74" s="95">
        <v>0</v>
      </c>
      <c r="I74" s="95">
        <v>0</v>
      </c>
      <c r="J74" s="95">
        <v>0</v>
      </c>
      <c r="K74" s="95"/>
      <c r="L74" s="95" t="s">
        <v>829</v>
      </c>
      <c r="M74" s="95" t="s">
        <v>629</v>
      </c>
      <c r="N74" s="95" t="s">
        <v>830</v>
      </c>
      <c r="O74" s="95"/>
      <c r="P74" s="95" t="s">
        <v>883</v>
      </c>
      <c r="Q74" s="95" t="s">
        <v>884</v>
      </c>
      <c r="R74" s="95" t="s">
        <v>885</v>
      </c>
      <c r="S74" s="95" t="s">
        <v>886</v>
      </c>
      <c r="T74" s="95" t="s">
        <v>28</v>
      </c>
      <c r="U74" s="95" t="s">
        <v>629</v>
      </c>
      <c r="V74" s="95" t="s">
        <v>702</v>
      </c>
      <c r="W74" s="95">
        <f t="shared" si="1"/>
        <v>10</v>
      </c>
    </row>
    <row r="75" spans="1:23" ht="185.25" customHeight="1" x14ac:dyDescent="0.2">
      <c r="A75" s="95" t="s">
        <v>249</v>
      </c>
      <c r="B75" s="95" t="s">
        <v>887</v>
      </c>
      <c r="C75" s="95">
        <v>0</v>
      </c>
      <c r="D75" s="95">
        <v>0</v>
      </c>
      <c r="E75" s="95">
        <v>0</v>
      </c>
      <c r="F75" s="95">
        <v>1</v>
      </c>
      <c r="G75" s="95">
        <v>0</v>
      </c>
      <c r="H75" s="95">
        <v>0</v>
      </c>
      <c r="I75" s="95">
        <v>0</v>
      </c>
      <c r="J75" s="95">
        <v>0</v>
      </c>
      <c r="K75" s="95"/>
      <c r="L75" s="95" t="s">
        <v>829</v>
      </c>
      <c r="M75" s="95" t="s">
        <v>629</v>
      </c>
      <c r="N75" s="95" t="s">
        <v>830</v>
      </c>
      <c r="O75" s="95"/>
      <c r="P75" s="95" t="s">
        <v>888</v>
      </c>
      <c r="Q75" s="95" t="s">
        <v>889</v>
      </c>
      <c r="R75" s="95" t="s">
        <v>885</v>
      </c>
      <c r="S75" s="95" t="s">
        <v>886</v>
      </c>
      <c r="T75" s="95" t="s">
        <v>28</v>
      </c>
      <c r="U75" s="95" t="s">
        <v>629</v>
      </c>
      <c r="V75" s="95" t="s">
        <v>702</v>
      </c>
      <c r="W75" s="95">
        <f t="shared" si="1"/>
        <v>10</v>
      </c>
    </row>
    <row r="76" spans="1:23" ht="128.25" customHeight="1" x14ac:dyDescent="0.2">
      <c r="A76" s="95" t="s">
        <v>251</v>
      </c>
      <c r="B76" s="95" t="s">
        <v>890</v>
      </c>
      <c r="C76" s="95">
        <v>0</v>
      </c>
      <c r="D76" s="95">
        <v>0</v>
      </c>
      <c r="E76" s="95">
        <v>0</v>
      </c>
      <c r="F76" s="95">
        <v>1</v>
      </c>
      <c r="G76" s="95">
        <v>0</v>
      </c>
      <c r="H76" s="95">
        <v>0</v>
      </c>
      <c r="I76" s="95">
        <v>0</v>
      </c>
      <c r="J76" s="95">
        <v>0</v>
      </c>
      <c r="K76" s="95"/>
      <c r="L76" s="95" t="s">
        <v>829</v>
      </c>
      <c r="M76" s="95" t="s">
        <v>629</v>
      </c>
      <c r="N76" s="95" t="s">
        <v>830</v>
      </c>
      <c r="O76" s="95" t="s">
        <v>891</v>
      </c>
      <c r="P76" s="95" t="s">
        <v>892</v>
      </c>
      <c r="Q76" s="95" t="s">
        <v>893</v>
      </c>
      <c r="R76" s="95" t="s">
        <v>894</v>
      </c>
      <c r="S76" s="95" t="s">
        <v>895</v>
      </c>
      <c r="T76" s="95" t="s">
        <v>28</v>
      </c>
      <c r="U76" s="95" t="s">
        <v>629</v>
      </c>
      <c r="V76" s="95" t="s">
        <v>651</v>
      </c>
      <c r="W76" s="95">
        <f t="shared" si="1"/>
        <v>5</v>
      </c>
    </row>
    <row r="77" spans="1:23" ht="199.5" customHeight="1" x14ac:dyDescent="0.2">
      <c r="A77" s="95" t="s">
        <v>253</v>
      </c>
      <c r="B77" s="95" t="s">
        <v>896</v>
      </c>
      <c r="C77" s="95">
        <v>0</v>
      </c>
      <c r="D77" s="95">
        <v>0</v>
      </c>
      <c r="E77" s="95">
        <v>0</v>
      </c>
      <c r="F77" s="95">
        <v>1</v>
      </c>
      <c r="G77" s="95">
        <v>0</v>
      </c>
      <c r="H77" s="95">
        <v>0</v>
      </c>
      <c r="I77" s="95">
        <v>0</v>
      </c>
      <c r="J77" s="95">
        <v>0</v>
      </c>
      <c r="K77" s="95"/>
      <c r="L77" s="95" t="s">
        <v>829</v>
      </c>
      <c r="M77" s="95" t="s">
        <v>629</v>
      </c>
      <c r="N77" s="95" t="s">
        <v>830</v>
      </c>
      <c r="O77" s="95"/>
      <c r="P77" s="95" t="s">
        <v>897</v>
      </c>
      <c r="Q77" s="95" t="s">
        <v>898</v>
      </c>
      <c r="R77" s="95" t="s">
        <v>899</v>
      </c>
      <c r="S77" s="95" t="s">
        <v>900</v>
      </c>
      <c r="T77" s="95" t="s">
        <v>28</v>
      </c>
      <c r="U77" s="95" t="s">
        <v>629</v>
      </c>
      <c r="V77" s="95" t="s">
        <v>651</v>
      </c>
      <c r="W77" s="95">
        <f t="shared" si="1"/>
        <v>5</v>
      </c>
    </row>
    <row r="78" spans="1:23" ht="185.25" customHeight="1" x14ac:dyDescent="0.2">
      <c r="A78" s="95" t="s">
        <v>146</v>
      </c>
      <c r="B78" s="95" t="s">
        <v>901</v>
      </c>
      <c r="C78" s="95">
        <v>0</v>
      </c>
      <c r="D78" s="95">
        <v>0</v>
      </c>
      <c r="E78" s="95">
        <v>1</v>
      </c>
      <c r="F78" s="95">
        <v>0</v>
      </c>
      <c r="G78" s="95">
        <v>0</v>
      </c>
      <c r="H78" s="95">
        <v>0</v>
      </c>
      <c r="I78" s="95">
        <v>0</v>
      </c>
      <c r="J78" s="95">
        <v>1</v>
      </c>
      <c r="K78" s="95"/>
      <c r="L78" s="95" t="s">
        <v>607</v>
      </c>
      <c r="M78" s="95" t="s">
        <v>629</v>
      </c>
      <c r="N78" s="95" t="s">
        <v>830</v>
      </c>
      <c r="O78" s="95" t="s">
        <v>902</v>
      </c>
      <c r="P78" s="95" t="s">
        <v>903</v>
      </c>
      <c r="Q78" s="95" t="s">
        <v>904</v>
      </c>
      <c r="R78" s="95" t="s">
        <v>905</v>
      </c>
      <c r="S78" s="95" t="s">
        <v>906</v>
      </c>
      <c r="T78" s="95" t="s">
        <v>28</v>
      </c>
      <c r="U78" s="95" t="s">
        <v>629</v>
      </c>
      <c r="V78" s="95" t="s">
        <v>645</v>
      </c>
      <c r="W78" s="95">
        <f t="shared" si="1"/>
        <v>20</v>
      </c>
    </row>
    <row r="79" spans="1:23" ht="128.25" customHeight="1" x14ac:dyDescent="0.2">
      <c r="A79" s="95" t="s">
        <v>148</v>
      </c>
      <c r="B79" s="95" t="s">
        <v>907</v>
      </c>
      <c r="C79" s="95">
        <v>0</v>
      </c>
      <c r="D79" s="95">
        <v>0</v>
      </c>
      <c r="E79" s="95">
        <v>1</v>
      </c>
      <c r="F79" s="95">
        <v>0</v>
      </c>
      <c r="G79" s="95">
        <v>0</v>
      </c>
      <c r="H79" s="95">
        <v>0</v>
      </c>
      <c r="I79" s="95">
        <v>0</v>
      </c>
      <c r="J79" s="95">
        <v>1</v>
      </c>
      <c r="K79" s="95"/>
      <c r="L79" s="95" t="s">
        <v>607</v>
      </c>
      <c r="M79" s="95" t="s">
        <v>629</v>
      </c>
      <c r="N79" s="95" t="s">
        <v>830</v>
      </c>
      <c r="O79" s="95"/>
      <c r="P79" s="95" t="s">
        <v>908</v>
      </c>
      <c r="Q79" s="95" t="s">
        <v>909</v>
      </c>
      <c r="R79" s="95" t="s">
        <v>910</v>
      </c>
      <c r="S79" s="95" t="s">
        <v>911</v>
      </c>
      <c r="T79" s="95" t="s">
        <v>28</v>
      </c>
      <c r="U79" s="95" t="s">
        <v>629</v>
      </c>
      <c r="V79" s="95" t="s">
        <v>645</v>
      </c>
      <c r="W79" s="95">
        <f t="shared" si="1"/>
        <v>20</v>
      </c>
    </row>
    <row r="80" spans="1:23" ht="99.75" customHeight="1" x14ac:dyDescent="0.2">
      <c r="A80" s="95" t="s">
        <v>150</v>
      </c>
      <c r="B80" s="95" t="s">
        <v>912</v>
      </c>
      <c r="C80" s="95">
        <v>0</v>
      </c>
      <c r="D80" s="95">
        <v>0</v>
      </c>
      <c r="E80" s="95">
        <v>1</v>
      </c>
      <c r="F80" s="95">
        <v>0</v>
      </c>
      <c r="G80" s="95">
        <v>0</v>
      </c>
      <c r="H80" s="95">
        <v>0</v>
      </c>
      <c r="I80" s="95">
        <v>0</v>
      </c>
      <c r="J80" s="95">
        <v>0</v>
      </c>
      <c r="K80" s="95"/>
      <c r="L80" s="95" t="s">
        <v>607</v>
      </c>
      <c r="M80" s="95" t="s">
        <v>629</v>
      </c>
      <c r="N80" s="95" t="s">
        <v>830</v>
      </c>
      <c r="O80" s="95"/>
      <c r="P80" s="95" t="s">
        <v>913</v>
      </c>
      <c r="Q80" s="95" t="s">
        <v>914</v>
      </c>
      <c r="R80" s="95" t="s">
        <v>915</v>
      </c>
      <c r="S80" s="95" t="s">
        <v>916</v>
      </c>
      <c r="T80" s="95" t="s">
        <v>28</v>
      </c>
      <c r="U80" s="95" t="s">
        <v>629</v>
      </c>
      <c r="V80" s="95" t="s">
        <v>645</v>
      </c>
      <c r="W80" s="95">
        <f t="shared" si="1"/>
        <v>20</v>
      </c>
    </row>
    <row r="81" spans="1:23" ht="99.75" customHeight="1" x14ac:dyDescent="0.2">
      <c r="A81" s="95" t="s">
        <v>152</v>
      </c>
      <c r="B81" s="95" t="s">
        <v>917</v>
      </c>
      <c r="C81" s="95">
        <v>0</v>
      </c>
      <c r="D81" s="95">
        <v>0</v>
      </c>
      <c r="E81" s="95">
        <v>1</v>
      </c>
      <c r="F81" s="95">
        <v>0</v>
      </c>
      <c r="G81" s="95">
        <v>0</v>
      </c>
      <c r="H81" s="95">
        <v>0</v>
      </c>
      <c r="I81" s="95">
        <v>0</v>
      </c>
      <c r="J81" s="95">
        <v>0</v>
      </c>
      <c r="K81" s="95"/>
      <c r="L81" s="95" t="s">
        <v>607</v>
      </c>
      <c r="M81" s="95" t="s">
        <v>629</v>
      </c>
      <c r="N81" s="95" t="s">
        <v>830</v>
      </c>
      <c r="O81" s="95" t="s">
        <v>918</v>
      </c>
      <c r="P81" s="95"/>
      <c r="Q81" s="95" t="s">
        <v>919</v>
      </c>
      <c r="R81" s="95" t="s">
        <v>915</v>
      </c>
      <c r="S81" s="95" t="s">
        <v>920</v>
      </c>
      <c r="T81" s="95" t="s">
        <v>33</v>
      </c>
      <c r="U81" s="95" t="s">
        <v>629</v>
      </c>
      <c r="V81" s="95" t="s">
        <v>645</v>
      </c>
      <c r="W81" s="95">
        <f t="shared" si="1"/>
        <v>20</v>
      </c>
    </row>
    <row r="82" spans="1:23" ht="128.25" customHeight="1" x14ac:dyDescent="0.2">
      <c r="A82" s="95" t="s">
        <v>154</v>
      </c>
      <c r="B82" s="95" t="s">
        <v>921</v>
      </c>
      <c r="C82" s="95">
        <v>0</v>
      </c>
      <c r="D82" s="95">
        <v>0</v>
      </c>
      <c r="E82" s="95">
        <v>1</v>
      </c>
      <c r="F82" s="95">
        <v>0</v>
      </c>
      <c r="G82" s="95">
        <v>0</v>
      </c>
      <c r="H82" s="95">
        <v>0</v>
      </c>
      <c r="I82" s="95">
        <v>0</v>
      </c>
      <c r="J82" s="95">
        <v>0</v>
      </c>
      <c r="K82" s="95"/>
      <c r="L82" s="95" t="s">
        <v>607</v>
      </c>
      <c r="M82" s="95" t="s">
        <v>629</v>
      </c>
      <c r="N82" s="95" t="s">
        <v>830</v>
      </c>
      <c r="O82" s="95"/>
      <c r="P82" s="95" t="s">
        <v>922</v>
      </c>
      <c r="Q82" s="95" t="s">
        <v>923</v>
      </c>
      <c r="R82" s="95" t="s">
        <v>924</v>
      </c>
      <c r="S82" s="95" t="s">
        <v>925</v>
      </c>
      <c r="T82" s="95" t="s">
        <v>28</v>
      </c>
      <c r="U82" s="95" t="s">
        <v>629</v>
      </c>
      <c r="V82" s="95" t="s">
        <v>645</v>
      </c>
      <c r="W82" s="95">
        <f t="shared" si="1"/>
        <v>20</v>
      </c>
    </row>
    <row r="83" spans="1:23" ht="156.75" customHeight="1" x14ac:dyDescent="0.2">
      <c r="A83" s="95" t="s">
        <v>156</v>
      </c>
      <c r="B83" s="95" t="s">
        <v>926</v>
      </c>
      <c r="C83" s="95">
        <v>0</v>
      </c>
      <c r="D83" s="95">
        <v>0</v>
      </c>
      <c r="E83" s="95">
        <v>1</v>
      </c>
      <c r="F83" s="95">
        <v>0</v>
      </c>
      <c r="G83" s="95">
        <v>0</v>
      </c>
      <c r="H83" s="95">
        <v>0</v>
      </c>
      <c r="I83" s="95">
        <v>0</v>
      </c>
      <c r="J83" s="95">
        <v>0</v>
      </c>
      <c r="K83" s="95"/>
      <c r="L83" s="95" t="s">
        <v>607</v>
      </c>
      <c r="M83" s="95" t="s">
        <v>629</v>
      </c>
      <c r="N83" s="95" t="s">
        <v>830</v>
      </c>
      <c r="O83" s="95"/>
      <c r="P83" s="95" t="s">
        <v>927</v>
      </c>
      <c r="Q83" s="95" t="s">
        <v>928</v>
      </c>
      <c r="R83" s="95" t="s">
        <v>929</v>
      </c>
      <c r="S83" s="95" t="s">
        <v>930</v>
      </c>
      <c r="T83" s="95" t="s">
        <v>28</v>
      </c>
      <c r="U83" s="95" t="s">
        <v>629</v>
      </c>
      <c r="V83" s="95" t="s">
        <v>645</v>
      </c>
      <c r="W83" s="95">
        <f t="shared" si="1"/>
        <v>20</v>
      </c>
    </row>
    <row r="84" spans="1:23" ht="156.75" customHeight="1" x14ac:dyDescent="0.2">
      <c r="A84" s="95" t="s">
        <v>157</v>
      </c>
      <c r="B84" s="95" t="s">
        <v>931</v>
      </c>
      <c r="C84" s="95">
        <v>0</v>
      </c>
      <c r="D84" s="95">
        <v>0</v>
      </c>
      <c r="E84" s="95">
        <v>1</v>
      </c>
      <c r="F84" s="95">
        <v>0</v>
      </c>
      <c r="G84" s="95">
        <v>0</v>
      </c>
      <c r="H84" s="95">
        <v>0</v>
      </c>
      <c r="I84" s="95">
        <v>0</v>
      </c>
      <c r="J84" s="95">
        <v>0</v>
      </c>
      <c r="K84" s="95"/>
      <c r="L84" s="95" t="s">
        <v>607</v>
      </c>
      <c r="M84" s="95" t="s">
        <v>629</v>
      </c>
      <c r="N84" s="95" t="s">
        <v>830</v>
      </c>
      <c r="O84" s="95"/>
      <c r="P84" s="95"/>
      <c r="Q84" s="95" t="s">
        <v>932</v>
      </c>
      <c r="R84" s="95" t="s">
        <v>933</v>
      </c>
      <c r="S84" s="95" t="s">
        <v>934</v>
      </c>
      <c r="T84" s="95" t="s">
        <v>33</v>
      </c>
      <c r="U84" s="95" t="s">
        <v>629</v>
      </c>
      <c r="V84" s="95" t="s">
        <v>645</v>
      </c>
      <c r="W84" s="95">
        <f t="shared" si="1"/>
        <v>20</v>
      </c>
    </row>
    <row r="85" spans="1:23" ht="85.5" customHeight="1" x14ac:dyDescent="0.2">
      <c r="A85" s="95" t="s">
        <v>159</v>
      </c>
      <c r="B85" s="95" t="s">
        <v>935</v>
      </c>
      <c r="C85" s="95">
        <v>0</v>
      </c>
      <c r="D85" s="95">
        <v>0</v>
      </c>
      <c r="E85" s="95">
        <v>1</v>
      </c>
      <c r="F85" s="95">
        <v>0</v>
      </c>
      <c r="G85" s="95">
        <v>0</v>
      </c>
      <c r="H85" s="95">
        <v>0</v>
      </c>
      <c r="I85" s="95">
        <v>0</v>
      </c>
      <c r="J85" s="95">
        <v>0</v>
      </c>
      <c r="K85" s="95"/>
      <c r="L85" s="95" t="s">
        <v>607</v>
      </c>
      <c r="M85" s="95" t="s">
        <v>629</v>
      </c>
      <c r="N85" s="95" t="s">
        <v>830</v>
      </c>
      <c r="O85" s="95"/>
      <c r="P85" s="95"/>
      <c r="Q85" s="95" t="s">
        <v>936</v>
      </c>
      <c r="R85" s="95" t="s">
        <v>937</v>
      </c>
      <c r="S85" s="95" t="s">
        <v>938</v>
      </c>
      <c r="T85" s="95" t="s">
        <v>33</v>
      </c>
      <c r="U85" s="95" t="s">
        <v>629</v>
      </c>
      <c r="V85" s="95" t="s">
        <v>645</v>
      </c>
      <c r="W85" s="95">
        <f t="shared" si="1"/>
        <v>20</v>
      </c>
    </row>
    <row r="86" spans="1:23" ht="199.5" customHeight="1" x14ac:dyDescent="0.2">
      <c r="A86" s="95" t="s">
        <v>161</v>
      </c>
      <c r="B86" s="95" t="s">
        <v>939</v>
      </c>
      <c r="C86" s="95">
        <v>0</v>
      </c>
      <c r="D86" s="95">
        <v>0</v>
      </c>
      <c r="E86" s="95">
        <v>1</v>
      </c>
      <c r="F86" s="95">
        <v>0</v>
      </c>
      <c r="G86" s="95">
        <v>0</v>
      </c>
      <c r="H86" s="95">
        <v>0</v>
      </c>
      <c r="I86" s="95">
        <v>0</v>
      </c>
      <c r="J86" s="95">
        <v>1</v>
      </c>
      <c r="K86" s="95"/>
      <c r="L86" s="95" t="s">
        <v>607</v>
      </c>
      <c r="M86" s="95" t="s">
        <v>629</v>
      </c>
      <c r="N86" s="95" t="s">
        <v>830</v>
      </c>
      <c r="O86" s="95"/>
      <c r="P86" s="95" t="s">
        <v>940</v>
      </c>
      <c r="Q86" s="95"/>
      <c r="R86" s="95" t="s">
        <v>941</v>
      </c>
      <c r="S86" s="95" t="s">
        <v>942</v>
      </c>
      <c r="T86" s="95" t="s">
        <v>28</v>
      </c>
      <c r="U86" s="95" t="s">
        <v>629</v>
      </c>
      <c r="V86" s="95" t="s">
        <v>645</v>
      </c>
      <c r="W86" s="95">
        <f t="shared" si="1"/>
        <v>20</v>
      </c>
    </row>
    <row r="87" spans="1:23" ht="242.25" customHeight="1" x14ac:dyDescent="0.2">
      <c r="A87" s="95" t="s">
        <v>163</v>
      </c>
      <c r="B87" s="95" t="s">
        <v>943</v>
      </c>
      <c r="C87" s="95">
        <v>0</v>
      </c>
      <c r="D87" s="95">
        <v>0</v>
      </c>
      <c r="E87" s="95">
        <v>1</v>
      </c>
      <c r="F87" s="95">
        <v>0</v>
      </c>
      <c r="G87" s="95">
        <v>0</v>
      </c>
      <c r="H87" s="95">
        <v>0</v>
      </c>
      <c r="I87" s="95">
        <v>0</v>
      </c>
      <c r="J87" s="95">
        <v>0</v>
      </c>
      <c r="K87" s="95" t="s">
        <v>647</v>
      </c>
      <c r="L87" s="95" t="s">
        <v>607</v>
      </c>
      <c r="M87" s="95" t="s">
        <v>629</v>
      </c>
      <c r="N87" s="95" t="s">
        <v>830</v>
      </c>
      <c r="O87" s="95" t="s">
        <v>944</v>
      </c>
      <c r="P87" s="95"/>
      <c r="Q87" s="95"/>
      <c r="R87" s="95" t="s">
        <v>945</v>
      </c>
      <c r="S87" s="95" t="s">
        <v>942</v>
      </c>
      <c r="T87" s="95" t="s">
        <v>28</v>
      </c>
      <c r="U87" s="95" t="s">
        <v>629</v>
      </c>
      <c r="V87" s="95" t="s">
        <v>645</v>
      </c>
      <c r="W87" s="95">
        <f t="shared" si="1"/>
        <v>20</v>
      </c>
    </row>
    <row r="88" spans="1:23" ht="199.5" customHeight="1" x14ac:dyDescent="0.2">
      <c r="A88" s="95" t="s">
        <v>165</v>
      </c>
      <c r="B88" s="95" t="s">
        <v>946</v>
      </c>
      <c r="C88" s="95">
        <v>0</v>
      </c>
      <c r="D88" s="95">
        <v>0</v>
      </c>
      <c r="E88" s="95">
        <v>1</v>
      </c>
      <c r="F88" s="95">
        <v>0</v>
      </c>
      <c r="G88" s="95">
        <v>0</v>
      </c>
      <c r="H88" s="95">
        <v>0</v>
      </c>
      <c r="I88" s="95">
        <v>0</v>
      </c>
      <c r="J88" s="95">
        <v>1</v>
      </c>
      <c r="K88" s="95" t="s">
        <v>647</v>
      </c>
      <c r="L88" s="95" t="s">
        <v>607</v>
      </c>
      <c r="M88" s="95" t="s">
        <v>629</v>
      </c>
      <c r="N88" s="95" t="s">
        <v>830</v>
      </c>
      <c r="O88" s="95" t="s">
        <v>947</v>
      </c>
      <c r="P88" s="95"/>
      <c r="Q88" s="95"/>
      <c r="R88" s="95" t="s">
        <v>948</v>
      </c>
      <c r="S88" s="95" t="s">
        <v>949</v>
      </c>
      <c r="T88" s="95" t="s">
        <v>28</v>
      </c>
      <c r="U88" s="95" t="s">
        <v>629</v>
      </c>
      <c r="V88" s="95" t="s">
        <v>645</v>
      </c>
      <c r="W88" s="95">
        <f t="shared" si="1"/>
        <v>20</v>
      </c>
    </row>
    <row r="89" spans="1:23" ht="185.25" customHeight="1" x14ac:dyDescent="0.2">
      <c r="A89" s="95" t="s">
        <v>167</v>
      </c>
      <c r="B89" s="95" t="s">
        <v>950</v>
      </c>
      <c r="C89" s="95">
        <v>0</v>
      </c>
      <c r="D89" s="95">
        <v>0</v>
      </c>
      <c r="E89" s="95">
        <v>1</v>
      </c>
      <c r="F89" s="95">
        <v>0</v>
      </c>
      <c r="G89" s="95">
        <v>0</v>
      </c>
      <c r="H89" s="95">
        <v>0</v>
      </c>
      <c r="I89" s="95">
        <v>0</v>
      </c>
      <c r="J89" s="95">
        <v>0</v>
      </c>
      <c r="K89" s="95"/>
      <c r="L89" s="95" t="s">
        <v>607</v>
      </c>
      <c r="M89" s="95" t="s">
        <v>629</v>
      </c>
      <c r="N89" s="95" t="s">
        <v>830</v>
      </c>
      <c r="O89" s="95"/>
      <c r="P89" s="95" t="s">
        <v>951</v>
      </c>
      <c r="Q89" s="95" t="s">
        <v>952</v>
      </c>
      <c r="R89" s="95" t="s">
        <v>905</v>
      </c>
      <c r="S89" s="95" t="s">
        <v>953</v>
      </c>
      <c r="T89" s="95" t="s">
        <v>28</v>
      </c>
      <c r="U89" s="95" t="s">
        <v>629</v>
      </c>
      <c r="V89" s="95" t="s">
        <v>702</v>
      </c>
      <c r="W89" s="95">
        <f t="shared" si="1"/>
        <v>10</v>
      </c>
    </row>
    <row r="90" spans="1:23" ht="142.5" customHeight="1" x14ac:dyDescent="0.2">
      <c r="A90" s="95" t="s">
        <v>169</v>
      </c>
      <c r="B90" s="95" t="s">
        <v>954</v>
      </c>
      <c r="C90" s="95">
        <v>0</v>
      </c>
      <c r="D90" s="95">
        <v>0</v>
      </c>
      <c r="E90" s="95">
        <v>1</v>
      </c>
      <c r="F90" s="95">
        <v>0</v>
      </c>
      <c r="G90" s="95">
        <v>0</v>
      </c>
      <c r="H90" s="95">
        <v>0</v>
      </c>
      <c r="I90" s="95">
        <v>0</v>
      </c>
      <c r="J90" s="95">
        <v>0</v>
      </c>
      <c r="K90" s="95"/>
      <c r="L90" s="95" t="s">
        <v>607</v>
      </c>
      <c r="M90" s="95" t="s">
        <v>629</v>
      </c>
      <c r="N90" s="95" t="s">
        <v>830</v>
      </c>
      <c r="O90" s="95"/>
      <c r="P90" s="95" t="s">
        <v>955</v>
      </c>
      <c r="Q90" s="95"/>
      <c r="R90" s="95" t="s">
        <v>956</v>
      </c>
      <c r="S90" s="95" t="s">
        <v>957</v>
      </c>
      <c r="T90" s="95" t="s">
        <v>28</v>
      </c>
      <c r="U90" s="95" t="s">
        <v>629</v>
      </c>
      <c r="V90" s="95" t="s">
        <v>702</v>
      </c>
      <c r="W90" s="95">
        <f t="shared" si="1"/>
        <v>10</v>
      </c>
    </row>
    <row r="91" spans="1:23" ht="185.25" customHeight="1" x14ac:dyDescent="0.2">
      <c r="A91" s="95" t="s">
        <v>171</v>
      </c>
      <c r="B91" s="95" t="s">
        <v>958</v>
      </c>
      <c r="C91" s="95">
        <v>0</v>
      </c>
      <c r="D91" s="95">
        <v>0</v>
      </c>
      <c r="E91" s="95">
        <v>1</v>
      </c>
      <c r="F91" s="95">
        <v>0</v>
      </c>
      <c r="G91" s="95">
        <v>0</v>
      </c>
      <c r="H91" s="95">
        <v>0</v>
      </c>
      <c r="I91" s="95">
        <v>0</v>
      </c>
      <c r="J91" s="95">
        <v>0</v>
      </c>
      <c r="K91" s="95"/>
      <c r="L91" s="95" t="s">
        <v>607</v>
      </c>
      <c r="M91" s="95" t="s">
        <v>629</v>
      </c>
      <c r="N91" s="95" t="s">
        <v>830</v>
      </c>
      <c r="O91" s="95"/>
      <c r="P91" s="95" t="s">
        <v>959</v>
      </c>
      <c r="Q91" s="95" t="s">
        <v>960</v>
      </c>
      <c r="R91" s="95" t="s">
        <v>961</v>
      </c>
      <c r="S91" s="95" t="s">
        <v>962</v>
      </c>
      <c r="T91" s="95" t="s">
        <v>28</v>
      </c>
      <c r="U91" s="95" t="s">
        <v>629</v>
      </c>
      <c r="V91" s="95" t="s">
        <v>702</v>
      </c>
      <c r="W91" s="95">
        <f t="shared" si="1"/>
        <v>10</v>
      </c>
    </row>
    <row r="92" spans="1:23" ht="185.25" customHeight="1" x14ac:dyDescent="0.2">
      <c r="A92" s="95" t="s">
        <v>173</v>
      </c>
      <c r="B92" s="95" t="s">
        <v>963</v>
      </c>
      <c r="C92" s="95">
        <v>0</v>
      </c>
      <c r="D92" s="95">
        <v>0</v>
      </c>
      <c r="E92" s="95">
        <v>1</v>
      </c>
      <c r="F92" s="95">
        <v>0</v>
      </c>
      <c r="G92" s="95">
        <v>0</v>
      </c>
      <c r="H92" s="95">
        <v>0</v>
      </c>
      <c r="I92" s="95">
        <v>0</v>
      </c>
      <c r="J92" s="95">
        <v>0</v>
      </c>
      <c r="K92" s="95"/>
      <c r="L92" s="95" t="s">
        <v>607</v>
      </c>
      <c r="M92" s="95" t="s">
        <v>629</v>
      </c>
      <c r="N92" s="95" t="s">
        <v>830</v>
      </c>
      <c r="O92" s="95" t="s">
        <v>964</v>
      </c>
      <c r="P92" s="95" t="s">
        <v>965</v>
      </c>
      <c r="Q92" s="95" t="s">
        <v>966</v>
      </c>
      <c r="R92" s="95" t="s">
        <v>905</v>
      </c>
      <c r="S92" s="95" t="s">
        <v>906</v>
      </c>
      <c r="T92" s="95" t="s">
        <v>28</v>
      </c>
      <c r="U92" s="95" t="s">
        <v>629</v>
      </c>
      <c r="V92" s="95" t="s">
        <v>651</v>
      </c>
      <c r="W92" s="95">
        <f t="shared" si="1"/>
        <v>5</v>
      </c>
    </row>
    <row r="93" spans="1:23" ht="142.5" customHeight="1" x14ac:dyDescent="0.2">
      <c r="A93" s="95" t="s">
        <v>175</v>
      </c>
      <c r="B93" s="95" t="s">
        <v>967</v>
      </c>
      <c r="C93" s="95">
        <v>0</v>
      </c>
      <c r="D93" s="95">
        <v>0</v>
      </c>
      <c r="E93" s="95">
        <v>1</v>
      </c>
      <c r="F93" s="95">
        <v>0</v>
      </c>
      <c r="G93" s="95">
        <v>0</v>
      </c>
      <c r="H93" s="95">
        <v>0</v>
      </c>
      <c r="I93" s="95">
        <v>0</v>
      </c>
      <c r="J93" s="95">
        <v>0</v>
      </c>
      <c r="K93" s="95"/>
      <c r="L93" s="95" t="s">
        <v>607</v>
      </c>
      <c r="M93" s="95" t="s">
        <v>629</v>
      </c>
      <c r="N93" s="95" t="s">
        <v>830</v>
      </c>
      <c r="O93" s="95"/>
      <c r="P93" s="95" t="s">
        <v>968</v>
      </c>
      <c r="Q93" s="95"/>
      <c r="R93" s="95" t="s">
        <v>956</v>
      </c>
      <c r="S93" s="95" t="s">
        <v>969</v>
      </c>
      <c r="T93" s="95" t="s">
        <v>28</v>
      </c>
      <c r="U93" s="95" t="s">
        <v>629</v>
      </c>
      <c r="V93" s="95" t="s">
        <v>651</v>
      </c>
      <c r="W93" s="95">
        <f t="shared" si="1"/>
        <v>5</v>
      </c>
    </row>
    <row r="94" spans="1:23" ht="114" customHeight="1" x14ac:dyDescent="0.2">
      <c r="A94" s="95" t="s">
        <v>177</v>
      </c>
      <c r="B94" s="95" t="s">
        <v>970</v>
      </c>
      <c r="C94" s="95">
        <v>0</v>
      </c>
      <c r="D94" s="95">
        <v>0</v>
      </c>
      <c r="E94" s="95">
        <v>1</v>
      </c>
      <c r="F94" s="95">
        <v>0</v>
      </c>
      <c r="G94" s="95">
        <v>0</v>
      </c>
      <c r="H94" s="95">
        <v>0</v>
      </c>
      <c r="I94" s="95">
        <v>0</v>
      </c>
      <c r="J94" s="95">
        <v>1</v>
      </c>
      <c r="K94" s="95"/>
      <c r="L94" s="95" t="s">
        <v>607</v>
      </c>
      <c r="M94" s="95" t="s">
        <v>629</v>
      </c>
      <c r="N94" s="95" t="s">
        <v>830</v>
      </c>
      <c r="O94" s="95"/>
      <c r="P94" s="95" t="s">
        <v>971</v>
      </c>
      <c r="Q94" s="95" t="s">
        <v>972</v>
      </c>
      <c r="R94" s="95" t="s">
        <v>973</v>
      </c>
      <c r="S94" s="95" t="s">
        <v>974</v>
      </c>
      <c r="T94" s="95" t="s">
        <v>28</v>
      </c>
      <c r="U94" s="95" t="s">
        <v>629</v>
      </c>
      <c r="V94" s="95" t="s">
        <v>651</v>
      </c>
      <c r="W94" s="95">
        <f t="shared" si="1"/>
        <v>5</v>
      </c>
    </row>
    <row r="95" spans="1:23" ht="71.25" customHeight="1" x14ac:dyDescent="0.2">
      <c r="A95" s="95" t="s">
        <v>179</v>
      </c>
      <c r="B95" s="95" t="s">
        <v>975</v>
      </c>
      <c r="C95" s="95">
        <v>0</v>
      </c>
      <c r="D95" s="95">
        <v>0</v>
      </c>
      <c r="E95" s="95">
        <v>1</v>
      </c>
      <c r="F95" s="95">
        <v>0</v>
      </c>
      <c r="G95" s="95">
        <v>0</v>
      </c>
      <c r="H95" s="95">
        <v>0</v>
      </c>
      <c r="I95" s="95">
        <v>0</v>
      </c>
      <c r="J95" s="95">
        <v>1</v>
      </c>
      <c r="K95" s="95"/>
      <c r="L95" s="95" t="s">
        <v>607</v>
      </c>
      <c r="M95" s="95" t="s">
        <v>629</v>
      </c>
      <c r="N95" s="95" t="s">
        <v>830</v>
      </c>
      <c r="O95" s="95"/>
      <c r="P95" s="95" t="s">
        <v>976</v>
      </c>
      <c r="Q95" s="95" t="s">
        <v>977</v>
      </c>
      <c r="R95" s="95" t="s">
        <v>978</v>
      </c>
      <c r="S95" s="95" t="s">
        <v>979</v>
      </c>
      <c r="T95" s="95" t="s">
        <v>28</v>
      </c>
      <c r="U95" s="95" t="s">
        <v>629</v>
      </c>
      <c r="V95" s="95" t="s">
        <v>651</v>
      </c>
      <c r="W95" s="95">
        <f t="shared" si="1"/>
        <v>5</v>
      </c>
    </row>
    <row r="96" spans="1:23" ht="128.25" customHeight="1" x14ac:dyDescent="0.2">
      <c r="A96" s="96" t="s">
        <v>83</v>
      </c>
      <c r="B96" s="95" t="s">
        <v>980</v>
      </c>
      <c r="C96" s="95">
        <v>0</v>
      </c>
      <c r="D96" s="95">
        <v>1</v>
      </c>
      <c r="E96" s="95">
        <v>0</v>
      </c>
      <c r="F96" s="95">
        <v>0</v>
      </c>
      <c r="G96" s="95">
        <v>0</v>
      </c>
      <c r="H96" s="95">
        <v>0</v>
      </c>
      <c r="I96" s="95">
        <v>0</v>
      </c>
      <c r="J96" s="95">
        <v>0</v>
      </c>
      <c r="K96" s="95"/>
      <c r="L96" s="95" t="s">
        <v>695</v>
      </c>
      <c r="M96" s="95" t="s">
        <v>629</v>
      </c>
      <c r="N96" s="95"/>
      <c r="O96" s="95"/>
      <c r="P96" s="95" t="s">
        <v>981</v>
      </c>
      <c r="Q96" s="95" t="s">
        <v>982</v>
      </c>
      <c r="R96" s="95" t="s">
        <v>983</v>
      </c>
      <c r="S96" s="95" t="s">
        <v>984</v>
      </c>
      <c r="T96" s="95" t="s">
        <v>28</v>
      </c>
      <c r="U96" s="95" t="s">
        <v>629</v>
      </c>
      <c r="V96" s="95" t="s">
        <v>645</v>
      </c>
      <c r="W96" s="95">
        <f t="shared" si="1"/>
        <v>20</v>
      </c>
    </row>
    <row r="97" spans="1:23" ht="185.25" customHeight="1" x14ac:dyDescent="0.2">
      <c r="A97" s="96" t="s">
        <v>85</v>
      </c>
      <c r="B97" s="95" t="s">
        <v>985</v>
      </c>
      <c r="C97" s="95">
        <v>0</v>
      </c>
      <c r="D97" s="95">
        <v>1</v>
      </c>
      <c r="E97" s="95">
        <v>0</v>
      </c>
      <c r="F97" s="95">
        <v>0</v>
      </c>
      <c r="G97" s="95">
        <v>0</v>
      </c>
      <c r="H97" s="95">
        <v>0</v>
      </c>
      <c r="I97" s="95">
        <v>0</v>
      </c>
      <c r="J97" s="95">
        <v>0</v>
      </c>
      <c r="K97" s="95"/>
      <c r="L97" s="95" t="s">
        <v>695</v>
      </c>
      <c r="M97" s="95" t="s">
        <v>629</v>
      </c>
      <c r="N97" s="95"/>
      <c r="O97" s="95" t="s">
        <v>986</v>
      </c>
      <c r="P97" s="95" t="s">
        <v>987</v>
      </c>
      <c r="Q97" s="95" t="s">
        <v>988</v>
      </c>
      <c r="R97" s="95" t="s">
        <v>989</v>
      </c>
      <c r="S97" s="95" t="s">
        <v>990</v>
      </c>
      <c r="T97" s="95" t="s">
        <v>28</v>
      </c>
      <c r="U97" s="95" t="s">
        <v>629</v>
      </c>
      <c r="V97" s="95" t="s">
        <v>645</v>
      </c>
      <c r="W97" s="95">
        <f t="shared" si="1"/>
        <v>20</v>
      </c>
    </row>
    <row r="98" spans="1:23" ht="228" customHeight="1" x14ac:dyDescent="0.2">
      <c r="A98" s="96" t="s">
        <v>87</v>
      </c>
      <c r="B98" s="95" t="s">
        <v>991</v>
      </c>
      <c r="C98" s="95">
        <v>0</v>
      </c>
      <c r="D98" s="95">
        <v>1</v>
      </c>
      <c r="E98" s="95">
        <v>0</v>
      </c>
      <c r="F98" s="95">
        <v>0</v>
      </c>
      <c r="G98" s="95">
        <v>0</v>
      </c>
      <c r="H98" s="95">
        <v>0</v>
      </c>
      <c r="I98" s="95">
        <v>0</v>
      </c>
      <c r="J98" s="95">
        <v>0</v>
      </c>
      <c r="K98" s="95"/>
      <c r="L98" s="95" t="s">
        <v>695</v>
      </c>
      <c r="M98" s="95" t="s">
        <v>629</v>
      </c>
      <c r="N98" s="95"/>
      <c r="O98" s="95"/>
      <c r="P98" s="95" t="s">
        <v>992</v>
      </c>
      <c r="Q98" s="95" t="s">
        <v>993</v>
      </c>
      <c r="R98" s="95" t="s">
        <v>994</v>
      </c>
      <c r="S98" s="95" t="s">
        <v>995</v>
      </c>
      <c r="T98" s="95" t="s">
        <v>28</v>
      </c>
      <c r="U98" s="95" t="s">
        <v>629</v>
      </c>
      <c r="V98" s="95" t="s">
        <v>645</v>
      </c>
      <c r="W98" s="95">
        <f t="shared" si="1"/>
        <v>20</v>
      </c>
    </row>
    <row r="99" spans="1:23" ht="142.5" customHeight="1" x14ac:dyDescent="0.2">
      <c r="A99" s="96" t="s">
        <v>89</v>
      </c>
      <c r="B99" s="95" t="s">
        <v>996</v>
      </c>
      <c r="C99" s="95">
        <v>0</v>
      </c>
      <c r="D99" s="95">
        <v>1</v>
      </c>
      <c r="E99" s="95">
        <v>0</v>
      </c>
      <c r="F99" s="95">
        <v>0</v>
      </c>
      <c r="G99" s="95">
        <v>0</v>
      </c>
      <c r="H99" s="95">
        <v>0</v>
      </c>
      <c r="I99" s="95">
        <v>0</v>
      </c>
      <c r="J99" s="95">
        <v>1</v>
      </c>
      <c r="K99" s="95"/>
      <c r="L99" s="95" t="s">
        <v>695</v>
      </c>
      <c r="M99" s="95" t="s">
        <v>24</v>
      </c>
      <c r="N99" s="95"/>
      <c r="O99" s="95"/>
      <c r="P99" s="95" t="s">
        <v>718</v>
      </c>
      <c r="Q99" s="95" t="s">
        <v>997</v>
      </c>
      <c r="R99" s="95" t="s">
        <v>998</v>
      </c>
      <c r="S99" s="95" t="s">
        <v>999</v>
      </c>
      <c r="T99" s="95" t="s">
        <v>28</v>
      </c>
      <c r="U99" s="95" t="s">
        <v>629</v>
      </c>
      <c r="V99" s="95" t="s">
        <v>702</v>
      </c>
      <c r="W99" s="95">
        <f t="shared" si="1"/>
        <v>10</v>
      </c>
    </row>
    <row r="100" spans="1:23" ht="232.5" customHeight="1" x14ac:dyDescent="0.2">
      <c r="A100" s="96" t="s">
        <v>91</v>
      </c>
      <c r="B100" s="95" t="s">
        <v>1000</v>
      </c>
      <c r="C100" s="95">
        <v>0</v>
      </c>
      <c r="D100" s="95">
        <v>1</v>
      </c>
      <c r="E100" s="95">
        <v>0</v>
      </c>
      <c r="F100" s="95">
        <v>0</v>
      </c>
      <c r="G100" s="95">
        <v>0</v>
      </c>
      <c r="H100" s="95">
        <v>0</v>
      </c>
      <c r="I100" s="95">
        <v>0</v>
      </c>
      <c r="J100" s="95">
        <v>1</v>
      </c>
      <c r="K100" s="95"/>
      <c r="L100" s="95" t="s">
        <v>695</v>
      </c>
      <c r="M100" s="95" t="s">
        <v>629</v>
      </c>
      <c r="N100" s="95"/>
      <c r="O100" s="95"/>
      <c r="P100" s="95" t="s">
        <v>1001</v>
      </c>
      <c r="Q100" s="95" t="s">
        <v>1002</v>
      </c>
      <c r="R100" s="95" t="s">
        <v>1003</v>
      </c>
      <c r="S100" s="95" t="s">
        <v>1004</v>
      </c>
      <c r="T100" s="95" t="s">
        <v>28</v>
      </c>
      <c r="U100" s="95" t="s">
        <v>629</v>
      </c>
      <c r="V100" s="95" t="s">
        <v>702</v>
      </c>
      <c r="W100" s="95">
        <f t="shared" si="1"/>
        <v>10</v>
      </c>
    </row>
    <row r="101" spans="1:23" ht="139.5" customHeight="1" x14ac:dyDescent="0.2">
      <c r="A101" s="96" t="s">
        <v>93</v>
      </c>
      <c r="B101" s="95" t="s">
        <v>1005</v>
      </c>
      <c r="C101" s="95">
        <v>0</v>
      </c>
      <c r="D101" s="95">
        <v>1</v>
      </c>
      <c r="E101" s="95">
        <v>0</v>
      </c>
      <c r="F101" s="95">
        <v>0</v>
      </c>
      <c r="G101" s="95">
        <v>0</v>
      </c>
      <c r="H101" s="95">
        <v>0</v>
      </c>
      <c r="I101" s="95">
        <v>0</v>
      </c>
      <c r="J101" s="95">
        <v>0</v>
      </c>
      <c r="K101" s="95"/>
      <c r="L101" s="95" t="s">
        <v>695</v>
      </c>
      <c r="M101" s="95" t="s">
        <v>629</v>
      </c>
      <c r="N101" s="95"/>
      <c r="O101" s="95"/>
      <c r="P101" s="95" t="s">
        <v>1006</v>
      </c>
      <c r="Q101" s="95" t="s">
        <v>1007</v>
      </c>
      <c r="R101" s="95" t="s">
        <v>1008</v>
      </c>
      <c r="S101" s="95" t="s">
        <v>1009</v>
      </c>
      <c r="T101" s="95" t="s">
        <v>28</v>
      </c>
      <c r="U101" s="95" t="s">
        <v>629</v>
      </c>
      <c r="V101" s="95" t="s">
        <v>702</v>
      </c>
      <c r="W101" s="95">
        <f t="shared" si="1"/>
        <v>10</v>
      </c>
    </row>
    <row r="102" spans="1:23" ht="99.75" customHeight="1" x14ac:dyDescent="0.2">
      <c r="A102" s="96" t="s">
        <v>95</v>
      </c>
      <c r="B102" s="95" t="s">
        <v>1010</v>
      </c>
      <c r="C102" s="95">
        <v>0</v>
      </c>
      <c r="D102" s="95">
        <v>1</v>
      </c>
      <c r="E102" s="95">
        <v>0</v>
      </c>
      <c r="F102" s="95">
        <v>0</v>
      </c>
      <c r="G102" s="95">
        <v>0</v>
      </c>
      <c r="H102" s="95">
        <v>0</v>
      </c>
      <c r="I102" s="95">
        <v>0</v>
      </c>
      <c r="J102" s="95">
        <v>0</v>
      </c>
      <c r="K102" s="95"/>
      <c r="L102" s="95" t="s">
        <v>695</v>
      </c>
      <c r="M102" s="95" t="s">
        <v>629</v>
      </c>
      <c r="N102" s="95"/>
      <c r="O102" s="95"/>
      <c r="P102" s="95" t="s">
        <v>1011</v>
      </c>
      <c r="Q102" s="95" t="s">
        <v>1012</v>
      </c>
      <c r="R102" s="95" t="s">
        <v>1013</v>
      </c>
      <c r="S102" s="95" t="s">
        <v>1014</v>
      </c>
      <c r="T102" s="95" t="s">
        <v>28</v>
      </c>
      <c r="U102" s="95" t="s">
        <v>629</v>
      </c>
      <c r="V102" s="95" t="s">
        <v>702</v>
      </c>
      <c r="W102" s="95">
        <f t="shared" si="1"/>
        <v>10</v>
      </c>
    </row>
    <row r="103" spans="1:23" ht="214.5" customHeight="1" x14ac:dyDescent="0.2">
      <c r="A103" s="96" t="s">
        <v>97</v>
      </c>
      <c r="B103" s="95" t="s">
        <v>1015</v>
      </c>
      <c r="C103" s="95">
        <v>0</v>
      </c>
      <c r="D103" s="95">
        <v>1</v>
      </c>
      <c r="E103" s="95">
        <v>0</v>
      </c>
      <c r="F103" s="95">
        <v>0</v>
      </c>
      <c r="G103" s="95">
        <v>0</v>
      </c>
      <c r="H103" s="95">
        <v>0</v>
      </c>
      <c r="I103" s="95">
        <v>0</v>
      </c>
      <c r="J103" s="95">
        <v>0</v>
      </c>
      <c r="K103" s="95"/>
      <c r="L103" s="95" t="s">
        <v>695</v>
      </c>
      <c r="M103" s="95" t="s">
        <v>629</v>
      </c>
      <c r="N103" s="95"/>
      <c r="O103" s="95"/>
      <c r="P103" s="95" t="s">
        <v>1016</v>
      </c>
      <c r="Q103" s="95" t="s">
        <v>1017</v>
      </c>
      <c r="R103" s="95" t="s">
        <v>1018</v>
      </c>
      <c r="S103" s="95" t="s">
        <v>1019</v>
      </c>
      <c r="T103" s="95" t="s">
        <v>28</v>
      </c>
      <c r="U103" s="95" t="s">
        <v>629</v>
      </c>
      <c r="V103" s="95" t="s">
        <v>702</v>
      </c>
      <c r="W103" s="95">
        <f t="shared" si="1"/>
        <v>10</v>
      </c>
    </row>
    <row r="104" spans="1:23" ht="244.5" customHeight="1" x14ac:dyDescent="0.2">
      <c r="A104" s="96" t="s">
        <v>99</v>
      </c>
      <c r="B104" s="95" t="s">
        <v>1020</v>
      </c>
      <c r="C104" s="95">
        <v>0</v>
      </c>
      <c r="D104" s="95">
        <v>1</v>
      </c>
      <c r="E104" s="95">
        <v>0</v>
      </c>
      <c r="F104" s="95">
        <v>0</v>
      </c>
      <c r="G104" s="95">
        <v>0</v>
      </c>
      <c r="H104" s="95">
        <v>0</v>
      </c>
      <c r="I104" s="95">
        <v>0</v>
      </c>
      <c r="J104" s="95">
        <v>0</v>
      </c>
      <c r="K104" s="95"/>
      <c r="L104" s="95" t="s">
        <v>695</v>
      </c>
      <c r="M104" s="95" t="s">
        <v>629</v>
      </c>
      <c r="N104" s="95"/>
      <c r="O104" s="95"/>
      <c r="P104" s="95" t="s">
        <v>1021</v>
      </c>
      <c r="Q104" s="95" t="s">
        <v>1022</v>
      </c>
      <c r="R104" s="95" t="s">
        <v>1023</v>
      </c>
      <c r="S104" s="95" t="s">
        <v>1024</v>
      </c>
      <c r="T104" s="95" t="s">
        <v>28</v>
      </c>
      <c r="U104" s="95" t="s">
        <v>629</v>
      </c>
      <c r="V104" s="95" t="s">
        <v>651</v>
      </c>
      <c r="W104" s="95">
        <f t="shared" si="1"/>
        <v>5</v>
      </c>
    </row>
    <row r="105" spans="1:23" ht="128.25" customHeight="1" x14ac:dyDescent="0.2">
      <c r="A105" s="96" t="s">
        <v>101</v>
      </c>
      <c r="B105" s="95" t="s">
        <v>1025</v>
      </c>
      <c r="C105" s="95">
        <v>0</v>
      </c>
      <c r="D105" s="95">
        <v>1</v>
      </c>
      <c r="E105" s="95">
        <v>0</v>
      </c>
      <c r="F105" s="95">
        <v>0</v>
      </c>
      <c r="G105" s="95">
        <v>0</v>
      </c>
      <c r="H105" s="95">
        <v>0</v>
      </c>
      <c r="I105" s="95">
        <v>0</v>
      </c>
      <c r="J105" s="95">
        <v>0</v>
      </c>
      <c r="K105" s="95"/>
      <c r="L105" s="95" t="s">
        <v>695</v>
      </c>
      <c r="M105" s="95" t="s">
        <v>629</v>
      </c>
      <c r="N105" s="95"/>
      <c r="O105" s="95" t="s">
        <v>1026</v>
      </c>
      <c r="P105" s="95" t="s">
        <v>1027</v>
      </c>
      <c r="Q105" s="95" t="s">
        <v>1028</v>
      </c>
      <c r="R105" s="95" t="s">
        <v>1029</v>
      </c>
      <c r="S105" s="95" t="s">
        <v>1030</v>
      </c>
      <c r="T105" s="95" t="s">
        <v>28</v>
      </c>
      <c r="U105" s="95" t="s">
        <v>629</v>
      </c>
      <c r="V105" s="95" t="s">
        <v>651</v>
      </c>
      <c r="W105" s="95">
        <f t="shared" si="1"/>
        <v>5</v>
      </c>
    </row>
    <row r="106" spans="1:23" ht="114" customHeight="1" x14ac:dyDescent="0.2">
      <c r="A106" s="96" t="s">
        <v>103</v>
      </c>
      <c r="B106" s="95" t="s">
        <v>1031</v>
      </c>
      <c r="C106" s="95">
        <v>0</v>
      </c>
      <c r="D106" s="95">
        <v>1</v>
      </c>
      <c r="E106" s="95">
        <v>0</v>
      </c>
      <c r="F106" s="95">
        <v>0</v>
      </c>
      <c r="G106" s="95">
        <v>0</v>
      </c>
      <c r="H106" s="95">
        <v>0</v>
      </c>
      <c r="I106" s="95">
        <v>0</v>
      </c>
      <c r="J106" s="95">
        <v>0</v>
      </c>
      <c r="K106" s="95"/>
      <c r="L106" s="95" t="s">
        <v>695</v>
      </c>
      <c r="M106" s="95" t="s">
        <v>629</v>
      </c>
      <c r="N106" s="95"/>
      <c r="O106" s="95"/>
      <c r="P106" s="95" t="s">
        <v>1032</v>
      </c>
      <c r="Q106" s="95" t="s">
        <v>1033</v>
      </c>
      <c r="R106" s="95" t="s">
        <v>1034</v>
      </c>
      <c r="S106" s="95" t="s">
        <v>1035</v>
      </c>
      <c r="T106" s="95" t="s">
        <v>28</v>
      </c>
      <c r="U106" s="95" t="s">
        <v>629</v>
      </c>
      <c r="V106" s="95" t="s">
        <v>651</v>
      </c>
      <c r="W106" s="95">
        <f t="shared" si="1"/>
        <v>5</v>
      </c>
    </row>
    <row r="107" spans="1:23" ht="85.5" customHeight="1" x14ac:dyDescent="0.2">
      <c r="A107" s="96" t="s">
        <v>105</v>
      </c>
      <c r="B107" s="95" t="s">
        <v>1036</v>
      </c>
      <c r="C107" s="95">
        <v>0</v>
      </c>
      <c r="D107" s="95">
        <v>1</v>
      </c>
      <c r="E107" s="95">
        <v>0</v>
      </c>
      <c r="F107" s="95">
        <v>0</v>
      </c>
      <c r="G107" s="95">
        <v>0</v>
      </c>
      <c r="H107" s="95">
        <v>0</v>
      </c>
      <c r="I107" s="95">
        <v>0</v>
      </c>
      <c r="J107" s="95">
        <v>0</v>
      </c>
      <c r="K107" s="95"/>
      <c r="L107" s="95" t="s">
        <v>695</v>
      </c>
      <c r="M107" s="95" t="s">
        <v>629</v>
      </c>
      <c r="N107" s="95"/>
      <c r="O107" s="95"/>
      <c r="P107" s="95" t="s">
        <v>1037</v>
      </c>
      <c r="Q107" s="95" t="s">
        <v>1038</v>
      </c>
      <c r="R107" s="95" t="s">
        <v>1039</v>
      </c>
      <c r="S107" s="95" t="s">
        <v>1040</v>
      </c>
      <c r="T107" s="95" t="s">
        <v>28</v>
      </c>
      <c r="U107" s="95" t="s">
        <v>629</v>
      </c>
      <c r="V107" s="95" t="s">
        <v>651</v>
      </c>
      <c r="W107" s="95">
        <f t="shared" si="1"/>
        <v>5</v>
      </c>
    </row>
    <row r="108" spans="1:23" ht="276.75" customHeight="1" x14ac:dyDescent="0.2">
      <c r="A108" s="96" t="s">
        <v>107</v>
      </c>
      <c r="B108" s="95" t="s">
        <v>1041</v>
      </c>
      <c r="C108" s="95">
        <v>0</v>
      </c>
      <c r="D108" s="95">
        <v>1</v>
      </c>
      <c r="E108" s="95">
        <v>0</v>
      </c>
      <c r="F108" s="95">
        <v>0</v>
      </c>
      <c r="G108" s="95">
        <v>0</v>
      </c>
      <c r="H108" s="95">
        <v>0</v>
      </c>
      <c r="I108" s="95">
        <v>0</v>
      </c>
      <c r="J108" s="95">
        <v>0</v>
      </c>
      <c r="K108" s="95"/>
      <c r="L108" s="95" t="s">
        <v>695</v>
      </c>
      <c r="M108" s="95" t="s">
        <v>629</v>
      </c>
      <c r="N108" s="95"/>
      <c r="O108" s="95"/>
      <c r="P108" s="95" t="s">
        <v>1042</v>
      </c>
      <c r="Q108" s="95"/>
      <c r="R108" s="95" t="s">
        <v>1043</v>
      </c>
      <c r="S108" s="95" t="s">
        <v>1044</v>
      </c>
      <c r="T108" s="95" t="s">
        <v>28</v>
      </c>
      <c r="U108" s="95" t="s">
        <v>629</v>
      </c>
      <c r="V108" s="95" t="s">
        <v>651</v>
      </c>
      <c r="W108" s="95">
        <f t="shared" si="1"/>
        <v>5</v>
      </c>
    </row>
    <row r="109" spans="1:23" ht="174" customHeight="1" x14ac:dyDescent="0.2">
      <c r="A109" s="96" t="s">
        <v>109</v>
      </c>
      <c r="B109" s="95" t="s">
        <v>1045</v>
      </c>
      <c r="C109" s="95">
        <v>0</v>
      </c>
      <c r="D109" s="95">
        <v>1</v>
      </c>
      <c r="E109" s="95">
        <v>0</v>
      </c>
      <c r="F109" s="95">
        <v>0</v>
      </c>
      <c r="G109" s="95">
        <v>0</v>
      </c>
      <c r="H109" s="95">
        <v>0</v>
      </c>
      <c r="I109" s="95">
        <v>0</v>
      </c>
      <c r="J109" s="95">
        <v>0</v>
      </c>
      <c r="K109" s="95"/>
      <c r="L109" s="95" t="s">
        <v>695</v>
      </c>
      <c r="M109" s="95" t="s">
        <v>629</v>
      </c>
      <c r="N109" s="95"/>
      <c r="O109" s="95"/>
      <c r="P109" s="95" t="s">
        <v>1046</v>
      </c>
      <c r="Q109" s="95" t="s">
        <v>1047</v>
      </c>
      <c r="R109" s="95" t="s">
        <v>1048</v>
      </c>
      <c r="S109" s="95" t="s">
        <v>1004</v>
      </c>
      <c r="T109" s="95" t="s">
        <v>28</v>
      </c>
      <c r="U109" s="95" t="s">
        <v>629</v>
      </c>
      <c r="V109" s="95" t="s">
        <v>651</v>
      </c>
      <c r="W109" s="95">
        <f t="shared" si="1"/>
        <v>5</v>
      </c>
    </row>
    <row r="110" spans="1:23" ht="156.75" customHeight="1" x14ac:dyDescent="0.2">
      <c r="A110" s="96" t="s">
        <v>111</v>
      </c>
      <c r="B110" s="95" t="s">
        <v>1049</v>
      </c>
      <c r="C110" s="95">
        <v>0</v>
      </c>
      <c r="D110" s="95">
        <v>1</v>
      </c>
      <c r="E110" s="95">
        <v>0</v>
      </c>
      <c r="F110" s="95">
        <v>0</v>
      </c>
      <c r="G110" s="95">
        <v>0</v>
      </c>
      <c r="H110" s="95">
        <v>0</v>
      </c>
      <c r="I110" s="95">
        <v>0</v>
      </c>
      <c r="J110" s="95">
        <v>0</v>
      </c>
      <c r="K110" s="95"/>
      <c r="L110" s="95" t="s">
        <v>695</v>
      </c>
      <c r="M110" s="95" t="s">
        <v>629</v>
      </c>
      <c r="N110" s="95"/>
      <c r="O110" s="95"/>
      <c r="P110" s="95" t="s">
        <v>1050</v>
      </c>
      <c r="Q110" s="95" t="s">
        <v>1051</v>
      </c>
      <c r="R110" s="95" t="s">
        <v>1052</v>
      </c>
      <c r="S110" s="95" t="s">
        <v>1053</v>
      </c>
      <c r="T110" s="95" t="s">
        <v>28</v>
      </c>
      <c r="U110" s="95" t="s">
        <v>629</v>
      </c>
      <c r="V110" s="95" t="s">
        <v>651</v>
      </c>
      <c r="W110" s="95">
        <f t="shared" si="1"/>
        <v>5</v>
      </c>
    </row>
    <row r="111" spans="1:23" ht="213.75" customHeight="1" x14ac:dyDescent="0.2">
      <c r="A111" s="96" t="s">
        <v>113</v>
      </c>
      <c r="B111" s="95" t="s">
        <v>1054</v>
      </c>
      <c r="C111" s="95">
        <v>0</v>
      </c>
      <c r="D111" s="95">
        <v>1</v>
      </c>
      <c r="E111" s="95">
        <v>0</v>
      </c>
      <c r="F111" s="95">
        <v>0</v>
      </c>
      <c r="G111" s="95">
        <v>0</v>
      </c>
      <c r="H111" s="95">
        <v>0</v>
      </c>
      <c r="I111" s="95">
        <v>0</v>
      </c>
      <c r="J111" s="95">
        <v>0</v>
      </c>
      <c r="K111" s="95"/>
      <c r="L111" s="95" t="s">
        <v>695</v>
      </c>
      <c r="M111" s="95" t="s">
        <v>629</v>
      </c>
      <c r="N111" s="95"/>
      <c r="O111" s="95"/>
      <c r="P111" s="95" t="s">
        <v>1055</v>
      </c>
      <c r="Q111" s="95" t="s">
        <v>1056</v>
      </c>
      <c r="R111" s="95" t="s">
        <v>793</v>
      </c>
      <c r="S111" s="95" t="s">
        <v>794</v>
      </c>
      <c r="T111" s="95" t="s">
        <v>28</v>
      </c>
      <c r="U111" s="95" t="s">
        <v>629</v>
      </c>
      <c r="V111" s="95" t="s">
        <v>651</v>
      </c>
      <c r="W111" s="95">
        <f t="shared" si="1"/>
        <v>5</v>
      </c>
    </row>
    <row r="112" spans="1:23" ht="142.5" customHeight="1" x14ac:dyDescent="0.2">
      <c r="A112" s="95" t="s">
        <v>181</v>
      </c>
      <c r="B112" s="95" t="s">
        <v>1057</v>
      </c>
      <c r="C112" s="95">
        <v>0</v>
      </c>
      <c r="D112" s="95">
        <v>0</v>
      </c>
      <c r="E112" s="95">
        <v>1</v>
      </c>
      <c r="F112" s="95">
        <v>0</v>
      </c>
      <c r="G112" s="95">
        <v>0</v>
      </c>
      <c r="H112" s="95">
        <v>0</v>
      </c>
      <c r="I112" s="95">
        <v>0</v>
      </c>
      <c r="J112" s="95">
        <v>0</v>
      </c>
      <c r="K112" s="95"/>
      <c r="L112" s="95" t="s">
        <v>607</v>
      </c>
      <c r="M112" s="95" t="s">
        <v>629</v>
      </c>
      <c r="N112" s="95" t="s">
        <v>830</v>
      </c>
      <c r="O112" s="95"/>
      <c r="P112" s="95"/>
      <c r="Q112" s="95" t="s">
        <v>1058</v>
      </c>
      <c r="R112" s="95" t="s">
        <v>1059</v>
      </c>
      <c r="S112" s="95" t="s">
        <v>1060</v>
      </c>
      <c r="T112" s="95" t="s">
        <v>33</v>
      </c>
      <c r="U112" s="95" t="s">
        <v>629</v>
      </c>
      <c r="V112" s="95" t="s">
        <v>645</v>
      </c>
      <c r="W112" s="95">
        <f t="shared" si="1"/>
        <v>20</v>
      </c>
    </row>
    <row r="113" spans="1:23" ht="114" customHeight="1" x14ac:dyDescent="0.2">
      <c r="A113" s="95" t="s">
        <v>183</v>
      </c>
      <c r="B113" s="95" t="s">
        <v>1061</v>
      </c>
      <c r="C113" s="95">
        <v>0</v>
      </c>
      <c r="D113" s="95">
        <v>0</v>
      </c>
      <c r="E113" s="95">
        <v>1</v>
      </c>
      <c r="F113" s="95">
        <v>0</v>
      </c>
      <c r="G113" s="95">
        <v>0</v>
      </c>
      <c r="H113" s="95">
        <v>0</v>
      </c>
      <c r="I113" s="95">
        <v>0</v>
      </c>
      <c r="J113" s="95">
        <v>1</v>
      </c>
      <c r="K113" s="95"/>
      <c r="L113" s="95" t="s">
        <v>607</v>
      </c>
      <c r="M113" s="95" t="s">
        <v>629</v>
      </c>
      <c r="N113" s="95" t="s">
        <v>830</v>
      </c>
      <c r="O113" s="95"/>
      <c r="P113" s="95" t="s">
        <v>1062</v>
      </c>
      <c r="Q113" s="95" t="s">
        <v>1063</v>
      </c>
      <c r="R113" s="95" t="s">
        <v>1064</v>
      </c>
      <c r="S113" s="95" t="s">
        <v>1065</v>
      </c>
      <c r="T113" s="95" t="s">
        <v>28</v>
      </c>
      <c r="U113" s="95" t="s">
        <v>629</v>
      </c>
      <c r="V113" s="95" t="s">
        <v>645</v>
      </c>
      <c r="W113" s="95">
        <f t="shared" si="1"/>
        <v>20</v>
      </c>
    </row>
    <row r="114" spans="1:23" ht="128.25" customHeight="1" x14ac:dyDescent="0.2">
      <c r="A114" s="95" t="s">
        <v>185</v>
      </c>
      <c r="B114" s="95" t="s">
        <v>1066</v>
      </c>
      <c r="C114" s="95">
        <v>0</v>
      </c>
      <c r="D114" s="95">
        <v>0</v>
      </c>
      <c r="E114" s="95">
        <v>1</v>
      </c>
      <c r="F114" s="95">
        <v>0</v>
      </c>
      <c r="G114" s="95">
        <v>0</v>
      </c>
      <c r="H114" s="95">
        <v>0</v>
      </c>
      <c r="I114" s="95">
        <v>0</v>
      </c>
      <c r="J114" s="95">
        <v>1</v>
      </c>
      <c r="K114" s="95"/>
      <c r="L114" s="95" t="s">
        <v>607</v>
      </c>
      <c r="M114" s="95" t="s">
        <v>629</v>
      </c>
      <c r="N114" s="95" t="s">
        <v>830</v>
      </c>
      <c r="O114" s="95"/>
      <c r="P114" s="95" t="s">
        <v>1067</v>
      </c>
      <c r="Q114" s="95" t="s">
        <v>1068</v>
      </c>
      <c r="R114" s="95" t="s">
        <v>1069</v>
      </c>
      <c r="S114" s="95" t="s">
        <v>1070</v>
      </c>
      <c r="T114" s="95" t="s">
        <v>28</v>
      </c>
      <c r="U114" s="95" t="s">
        <v>629</v>
      </c>
      <c r="V114" s="95" t="s">
        <v>645</v>
      </c>
      <c r="W114" s="95">
        <f t="shared" si="1"/>
        <v>20</v>
      </c>
    </row>
    <row r="115" spans="1:23" ht="185.25" customHeight="1" x14ac:dyDescent="0.2">
      <c r="A115" s="95" t="s">
        <v>187</v>
      </c>
      <c r="B115" s="95" t="s">
        <v>1071</v>
      </c>
      <c r="C115" s="95">
        <v>0</v>
      </c>
      <c r="D115" s="95">
        <v>0</v>
      </c>
      <c r="E115" s="95">
        <v>1</v>
      </c>
      <c r="F115" s="95">
        <v>0</v>
      </c>
      <c r="G115" s="95">
        <v>0</v>
      </c>
      <c r="H115" s="95">
        <v>0</v>
      </c>
      <c r="I115" s="95">
        <v>0</v>
      </c>
      <c r="J115" s="95">
        <v>0</v>
      </c>
      <c r="K115" s="95"/>
      <c r="L115" s="95" t="s">
        <v>607</v>
      </c>
      <c r="M115" s="95" t="s">
        <v>629</v>
      </c>
      <c r="N115" s="95" t="s">
        <v>830</v>
      </c>
      <c r="O115" s="95"/>
      <c r="P115" s="95" t="s">
        <v>1072</v>
      </c>
      <c r="Q115" s="95" t="s">
        <v>1073</v>
      </c>
      <c r="R115" s="95" t="s">
        <v>1074</v>
      </c>
      <c r="S115" s="95" t="s">
        <v>1075</v>
      </c>
      <c r="T115" s="95" t="s">
        <v>28</v>
      </c>
      <c r="U115" s="95" t="s">
        <v>629</v>
      </c>
      <c r="V115" s="95" t="s">
        <v>645</v>
      </c>
      <c r="W115" s="95">
        <f t="shared" si="1"/>
        <v>20</v>
      </c>
    </row>
    <row r="116" spans="1:23" ht="156.75" customHeight="1" x14ac:dyDescent="0.2">
      <c r="A116" s="95" t="s">
        <v>189</v>
      </c>
      <c r="B116" s="95" t="s">
        <v>1076</v>
      </c>
      <c r="C116" s="95">
        <v>0</v>
      </c>
      <c r="D116" s="95">
        <v>0</v>
      </c>
      <c r="E116" s="95">
        <v>1</v>
      </c>
      <c r="F116" s="95">
        <v>0</v>
      </c>
      <c r="G116" s="95">
        <v>0</v>
      </c>
      <c r="H116" s="95">
        <v>0</v>
      </c>
      <c r="I116" s="95">
        <v>0</v>
      </c>
      <c r="J116" s="95">
        <v>1</v>
      </c>
      <c r="K116" s="95"/>
      <c r="L116" s="95" t="s">
        <v>607</v>
      </c>
      <c r="M116" s="95" t="s">
        <v>629</v>
      </c>
      <c r="N116" s="95" t="s">
        <v>830</v>
      </c>
      <c r="O116" s="95"/>
      <c r="P116" s="95" t="s">
        <v>1077</v>
      </c>
      <c r="Q116" s="95" t="s">
        <v>1078</v>
      </c>
      <c r="R116" s="95" t="s">
        <v>1079</v>
      </c>
      <c r="S116" s="95" t="s">
        <v>1080</v>
      </c>
      <c r="T116" s="95" t="s">
        <v>28</v>
      </c>
      <c r="U116" s="95" t="s">
        <v>629</v>
      </c>
      <c r="V116" s="95" t="s">
        <v>645</v>
      </c>
      <c r="W116" s="95">
        <f t="shared" si="1"/>
        <v>20</v>
      </c>
    </row>
    <row r="117" spans="1:23" ht="128.25" customHeight="1" x14ac:dyDescent="0.2">
      <c r="A117" s="95" t="s">
        <v>191</v>
      </c>
      <c r="B117" s="95" t="s">
        <v>1081</v>
      </c>
      <c r="C117" s="95">
        <v>0</v>
      </c>
      <c r="D117" s="95">
        <v>0</v>
      </c>
      <c r="E117" s="95">
        <v>1</v>
      </c>
      <c r="F117" s="95">
        <v>0</v>
      </c>
      <c r="G117" s="95">
        <v>0</v>
      </c>
      <c r="H117" s="95">
        <v>0</v>
      </c>
      <c r="I117" s="95">
        <v>0</v>
      </c>
      <c r="J117" s="95">
        <v>1</v>
      </c>
      <c r="K117" s="95"/>
      <c r="L117" s="95" t="s">
        <v>607</v>
      </c>
      <c r="M117" s="95" t="s">
        <v>629</v>
      </c>
      <c r="N117" s="95" t="s">
        <v>830</v>
      </c>
      <c r="O117" s="95"/>
      <c r="P117" s="95" t="s">
        <v>1082</v>
      </c>
      <c r="Q117" s="95" t="s">
        <v>1083</v>
      </c>
      <c r="R117" s="95" t="s">
        <v>1084</v>
      </c>
      <c r="S117" s="95" t="s">
        <v>1085</v>
      </c>
      <c r="T117" s="95" t="s">
        <v>28</v>
      </c>
      <c r="U117" s="95" t="s">
        <v>629</v>
      </c>
      <c r="V117" s="95" t="s">
        <v>645</v>
      </c>
      <c r="W117" s="95">
        <f t="shared" si="1"/>
        <v>20</v>
      </c>
    </row>
    <row r="118" spans="1:23" ht="185.25" customHeight="1" x14ac:dyDescent="0.2">
      <c r="A118" s="95" t="s">
        <v>193</v>
      </c>
      <c r="B118" s="95" t="s">
        <v>1086</v>
      </c>
      <c r="C118" s="95">
        <v>0</v>
      </c>
      <c r="D118" s="95">
        <v>0</v>
      </c>
      <c r="E118" s="95">
        <v>1</v>
      </c>
      <c r="F118" s="95">
        <v>0</v>
      </c>
      <c r="G118" s="95">
        <v>0</v>
      </c>
      <c r="H118" s="95">
        <v>0</v>
      </c>
      <c r="I118" s="95">
        <v>0</v>
      </c>
      <c r="J118" s="95">
        <v>0</v>
      </c>
      <c r="K118" s="95"/>
      <c r="L118" s="95" t="s">
        <v>607</v>
      </c>
      <c r="M118" s="95" t="s">
        <v>629</v>
      </c>
      <c r="N118" s="95" t="s">
        <v>830</v>
      </c>
      <c r="O118" s="95"/>
      <c r="P118" s="95"/>
      <c r="Q118" s="95" t="s">
        <v>1087</v>
      </c>
      <c r="R118" s="95" t="s">
        <v>1088</v>
      </c>
      <c r="S118" s="95" t="s">
        <v>1089</v>
      </c>
      <c r="T118" s="95" t="s">
        <v>33</v>
      </c>
      <c r="U118" s="95" t="s">
        <v>629</v>
      </c>
      <c r="V118" s="95" t="s">
        <v>645</v>
      </c>
      <c r="W118" s="95">
        <f t="shared" si="1"/>
        <v>20</v>
      </c>
    </row>
    <row r="119" spans="1:23" ht="156.75" customHeight="1" x14ac:dyDescent="0.2">
      <c r="A119" s="95" t="s">
        <v>195</v>
      </c>
      <c r="B119" s="95" t="s">
        <v>1090</v>
      </c>
      <c r="C119" s="95">
        <v>0</v>
      </c>
      <c r="D119" s="95">
        <v>0</v>
      </c>
      <c r="E119" s="95">
        <v>1</v>
      </c>
      <c r="F119" s="95">
        <v>0</v>
      </c>
      <c r="G119" s="95">
        <v>0</v>
      </c>
      <c r="H119" s="95">
        <v>0</v>
      </c>
      <c r="I119" s="95">
        <v>0</v>
      </c>
      <c r="J119" s="95">
        <v>0</v>
      </c>
      <c r="K119" s="95"/>
      <c r="L119" s="95" t="s">
        <v>607</v>
      </c>
      <c r="M119" s="95" t="s">
        <v>629</v>
      </c>
      <c r="N119" s="95" t="s">
        <v>830</v>
      </c>
      <c r="O119" s="95"/>
      <c r="P119" s="95" t="s">
        <v>1091</v>
      </c>
      <c r="Q119" s="95" t="s">
        <v>1092</v>
      </c>
      <c r="R119" s="95" t="s">
        <v>1093</v>
      </c>
      <c r="S119" s="95" t="s">
        <v>1094</v>
      </c>
      <c r="T119" s="95" t="s">
        <v>28</v>
      </c>
      <c r="U119" s="95" t="s">
        <v>629</v>
      </c>
      <c r="V119" s="95" t="s">
        <v>645</v>
      </c>
      <c r="W119" s="95">
        <f t="shared" si="1"/>
        <v>20</v>
      </c>
    </row>
    <row r="120" spans="1:23" ht="156.75" customHeight="1" x14ac:dyDescent="0.2">
      <c r="A120" s="95" t="s">
        <v>197</v>
      </c>
      <c r="B120" s="95" t="s">
        <v>1095</v>
      </c>
      <c r="C120" s="95">
        <v>0</v>
      </c>
      <c r="D120" s="95">
        <v>0</v>
      </c>
      <c r="E120" s="95">
        <v>1</v>
      </c>
      <c r="F120" s="95">
        <v>0</v>
      </c>
      <c r="G120" s="95">
        <v>0</v>
      </c>
      <c r="H120" s="95">
        <v>0</v>
      </c>
      <c r="I120" s="95">
        <v>0</v>
      </c>
      <c r="J120" s="95">
        <v>1</v>
      </c>
      <c r="K120" s="95"/>
      <c r="L120" s="95" t="s">
        <v>607</v>
      </c>
      <c r="M120" s="95" t="s">
        <v>629</v>
      </c>
      <c r="N120" s="95" t="s">
        <v>830</v>
      </c>
      <c r="O120" s="95"/>
      <c r="P120" s="95" t="s">
        <v>1096</v>
      </c>
      <c r="Q120" s="95" t="s">
        <v>1078</v>
      </c>
      <c r="R120" s="95" t="s">
        <v>1097</v>
      </c>
      <c r="S120" s="95" t="s">
        <v>1080</v>
      </c>
      <c r="T120" s="95" t="s">
        <v>28</v>
      </c>
      <c r="U120" s="95" t="s">
        <v>629</v>
      </c>
      <c r="V120" s="95" t="s">
        <v>702</v>
      </c>
      <c r="W120" s="95">
        <f t="shared" si="1"/>
        <v>10</v>
      </c>
    </row>
    <row r="121" spans="1:23" ht="171" customHeight="1" x14ac:dyDescent="0.2">
      <c r="A121" s="95" t="s">
        <v>199</v>
      </c>
      <c r="B121" s="95" t="s">
        <v>1098</v>
      </c>
      <c r="C121" s="95">
        <v>0</v>
      </c>
      <c r="D121" s="95">
        <v>0</v>
      </c>
      <c r="E121" s="95">
        <v>1</v>
      </c>
      <c r="F121" s="95">
        <v>0</v>
      </c>
      <c r="G121" s="95">
        <v>0</v>
      </c>
      <c r="H121" s="95">
        <v>0</v>
      </c>
      <c r="I121" s="95">
        <v>0</v>
      </c>
      <c r="J121" s="95">
        <v>1</v>
      </c>
      <c r="K121" s="95"/>
      <c r="L121" s="95" t="s">
        <v>607</v>
      </c>
      <c r="M121" s="95" t="s">
        <v>629</v>
      </c>
      <c r="N121" s="95" t="s">
        <v>830</v>
      </c>
      <c r="O121" s="95"/>
      <c r="P121" s="95" t="s">
        <v>1099</v>
      </c>
      <c r="Q121" s="95" t="s">
        <v>1100</v>
      </c>
      <c r="R121" s="95" t="s">
        <v>1101</v>
      </c>
      <c r="S121" s="95" t="s">
        <v>1080</v>
      </c>
      <c r="T121" s="95" t="s">
        <v>28</v>
      </c>
      <c r="U121" s="95" t="s">
        <v>629</v>
      </c>
      <c r="V121" s="95" t="s">
        <v>702</v>
      </c>
      <c r="W121" s="95">
        <f t="shared" si="1"/>
        <v>10</v>
      </c>
    </row>
    <row r="122" spans="1:23" ht="114" customHeight="1" x14ac:dyDescent="0.2">
      <c r="A122" s="95" t="s">
        <v>201</v>
      </c>
      <c r="B122" s="95" t="s">
        <v>1102</v>
      </c>
      <c r="C122" s="95">
        <v>0</v>
      </c>
      <c r="D122" s="95">
        <v>0</v>
      </c>
      <c r="E122" s="95">
        <v>1</v>
      </c>
      <c r="F122" s="95">
        <v>0</v>
      </c>
      <c r="G122" s="95">
        <v>0</v>
      </c>
      <c r="H122" s="95">
        <v>0</v>
      </c>
      <c r="I122" s="95">
        <v>0</v>
      </c>
      <c r="J122" s="95">
        <v>1</v>
      </c>
      <c r="K122" s="95"/>
      <c r="L122" s="95" t="s">
        <v>607</v>
      </c>
      <c r="M122" s="95" t="s">
        <v>629</v>
      </c>
      <c r="N122" s="95" t="s">
        <v>830</v>
      </c>
      <c r="O122" s="95"/>
      <c r="P122" s="95" t="s">
        <v>1103</v>
      </c>
      <c r="Q122" s="95" t="s">
        <v>1104</v>
      </c>
      <c r="R122" s="95" t="s">
        <v>1105</v>
      </c>
      <c r="S122" s="95" t="s">
        <v>1106</v>
      </c>
      <c r="T122" s="95" t="s">
        <v>28</v>
      </c>
      <c r="U122" s="95" t="s">
        <v>629</v>
      </c>
      <c r="V122" s="95" t="s">
        <v>702</v>
      </c>
      <c r="W122" s="95">
        <f t="shared" si="1"/>
        <v>10</v>
      </c>
    </row>
    <row r="123" spans="1:23" ht="185.25" customHeight="1" x14ac:dyDescent="0.2">
      <c r="A123" s="95" t="s">
        <v>203</v>
      </c>
      <c r="B123" s="95" t="s">
        <v>1107</v>
      </c>
      <c r="C123" s="95">
        <v>0</v>
      </c>
      <c r="D123" s="95">
        <v>0</v>
      </c>
      <c r="E123" s="95">
        <v>1</v>
      </c>
      <c r="F123" s="95">
        <v>0</v>
      </c>
      <c r="G123" s="95">
        <v>0</v>
      </c>
      <c r="H123" s="95">
        <v>0</v>
      </c>
      <c r="I123" s="95">
        <v>0</v>
      </c>
      <c r="J123" s="95">
        <v>1</v>
      </c>
      <c r="K123" s="95"/>
      <c r="L123" s="95" t="s">
        <v>607</v>
      </c>
      <c r="M123" s="95" t="s">
        <v>629</v>
      </c>
      <c r="N123" s="95" t="s">
        <v>830</v>
      </c>
      <c r="O123" s="95"/>
      <c r="P123" s="95" t="s">
        <v>1108</v>
      </c>
      <c r="Q123" s="95" t="s">
        <v>1109</v>
      </c>
      <c r="R123" s="95" t="s">
        <v>1110</v>
      </c>
      <c r="S123" s="95" t="s">
        <v>1111</v>
      </c>
      <c r="T123" s="95" t="s">
        <v>28</v>
      </c>
      <c r="U123" s="95" t="s">
        <v>629</v>
      </c>
      <c r="V123" s="95" t="s">
        <v>702</v>
      </c>
      <c r="W123" s="95">
        <f t="shared" si="1"/>
        <v>10</v>
      </c>
    </row>
    <row r="124" spans="1:23" ht="148.5" customHeight="1" x14ac:dyDescent="0.2">
      <c r="A124" s="95" t="s">
        <v>205</v>
      </c>
      <c r="B124" s="95" t="s">
        <v>1112</v>
      </c>
      <c r="C124" s="95">
        <v>0</v>
      </c>
      <c r="D124" s="95">
        <v>0</v>
      </c>
      <c r="E124" s="95">
        <v>1</v>
      </c>
      <c r="F124" s="95">
        <v>0</v>
      </c>
      <c r="G124" s="95">
        <v>0</v>
      </c>
      <c r="H124" s="95">
        <v>0</v>
      </c>
      <c r="I124" s="95">
        <v>0</v>
      </c>
      <c r="J124" s="95">
        <v>1</v>
      </c>
      <c r="K124" s="95"/>
      <c r="L124" s="95" t="s">
        <v>607</v>
      </c>
      <c r="M124" s="95" t="s">
        <v>629</v>
      </c>
      <c r="N124" s="95" t="s">
        <v>830</v>
      </c>
      <c r="O124" s="95"/>
      <c r="P124" s="95" t="s">
        <v>1113</v>
      </c>
      <c r="Q124" s="95" t="s">
        <v>1114</v>
      </c>
      <c r="R124" s="95" t="s">
        <v>1115</v>
      </c>
      <c r="S124" s="95" t="s">
        <v>1116</v>
      </c>
      <c r="T124" s="95" t="s">
        <v>28</v>
      </c>
      <c r="U124" s="95" t="s">
        <v>629</v>
      </c>
      <c r="V124" s="95" t="s">
        <v>702</v>
      </c>
      <c r="W124" s="95">
        <f t="shared" si="1"/>
        <v>10</v>
      </c>
    </row>
    <row r="125" spans="1:23" ht="147" customHeight="1" x14ac:dyDescent="0.2">
      <c r="A125" s="95" t="s">
        <v>207</v>
      </c>
      <c r="B125" s="95" t="s">
        <v>1117</v>
      </c>
      <c r="C125" s="95">
        <v>0</v>
      </c>
      <c r="D125" s="95">
        <v>0</v>
      </c>
      <c r="E125" s="95">
        <v>1</v>
      </c>
      <c r="F125" s="95">
        <v>0</v>
      </c>
      <c r="G125" s="95">
        <v>0</v>
      </c>
      <c r="H125" s="95">
        <v>0</v>
      </c>
      <c r="I125" s="95">
        <v>0</v>
      </c>
      <c r="J125" s="95">
        <v>1</v>
      </c>
      <c r="K125" s="95"/>
      <c r="L125" s="95" t="s">
        <v>607</v>
      </c>
      <c r="M125" s="95" t="s">
        <v>629</v>
      </c>
      <c r="N125" s="95" t="s">
        <v>830</v>
      </c>
      <c r="O125" s="95"/>
      <c r="P125" s="95" t="s">
        <v>1118</v>
      </c>
      <c r="Q125" s="95" t="s">
        <v>1119</v>
      </c>
      <c r="R125" s="95" t="s">
        <v>1120</v>
      </c>
      <c r="S125" s="95" t="s">
        <v>1121</v>
      </c>
      <c r="T125" s="95" t="s">
        <v>28</v>
      </c>
      <c r="U125" s="95" t="s">
        <v>629</v>
      </c>
      <c r="V125" s="95" t="s">
        <v>651</v>
      </c>
      <c r="W125" s="95">
        <f t="shared" si="1"/>
        <v>5</v>
      </c>
    </row>
    <row r="126" spans="1:23" ht="156.75" customHeight="1" x14ac:dyDescent="0.2">
      <c r="A126" s="95" t="s">
        <v>209</v>
      </c>
      <c r="B126" s="95" t="s">
        <v>1122</v>
      </c>
      <c r="C126" s="95">
        <v>0</v>
      </c>
      <c r="D126" s="95">
        <v>0</v>
      </c>
      <c r="E126" s="95">
        <v>1</v>
      </c>
      <c r="F126" s="95">
        <v>0</v>
      </c>
      <c r="G126" s="95">
        <v>0</v>
      </c>
      <c r="H126" s="95">
        <v>0</v>
      </c>
      <c r="I126" s="95">
        <v>0</v>
      </c>
      <c r="J126" s="95">
        <v>0</v>
      </c>
      <c r="K126" s="95"/>
      <c r="L126" s="95" t="s">
        <v>607</v>
      </c>
      <c r="M126" s="95" t="s">
        <v>629</v>
      </c>
      <c r="N126" s="95" t="s">
        <v>830</v>
      </c>
      <c r="O126" s="95"/>
      <c r="P126" s="95" t="s">
        <v>1123</v>
      </c>
      <c r="Q126" s="95" t="s">
        <v>1124</v>
      </c>
      <c r="R126" s="95" t="s">
        <v>1093</v>
      </c>
      <c r="S126" s="95" t="s">
        <v>1094</v>
      </c>
      <c r="T126" s="95" t="s">
        <v>28</v>
      </c>
      <c r="U126" s="95" t="s">
        <v>629</v>
      </c>
      <c r="V126" s="95" t="s">
        <v>702</v>
      </c>
      <c r="W126" s="95">
        <f t="shared" si="1"/>
        <v>10</v>
      </c>
    </row>
    <row r="127" spans="1:23" ht="156.75" customHeight="1" x14ac:dyDescent="0.2">
      <c r="A127" s="95" t="s">
        <v>211</v>
      </c>
      <c r="B127" s="95" t="s">
        <v>1125</v>
      </c>
      <c r="C127" s="95">
        <v>0</v>
      </c>
      <c r="D127" s="95">
        <v>0</v>
      </c>
      <c r="E127" s="95">
        <v>1</v>
      </c>
      <c r="F127" s="95">
        <v>0</v>
      </c>
      <c r="G127" s="95">
        <v>0</v>
      </c>
      <c r="H127" s="95">
        <v>0</v>
      </c>
      <c r="I127" s="95">
        <v>0</v>
      </c>
      <c r="J127" s="95">
        <v>0</v>
      </c>
      <c r="K127" s="95"/>
      <c r="L127" s="95" t="s">
        <v>607</v>
      </c>
      <c r="M127" s="95" t="s">
        <v>629</v>
      </c>
      <c r="N127" s="95" t="s">
        <v>830</v>
      </c>
      <c r="O127" s="95"/>
      <c r="P127" s="95" t="s">
        <v>1126</v>
      </c>
      <c r="Q127" s="95"/>
      <c r="R127" s="95" t="s">
        <v>1093</v>
      </c>
      <c r="S127" s="95" t="s">
        <v>1127</v>
      </c>
      <c r="T127" s="95" t="s">
        <v>28</v>
      </c>
      <c r="U127" s="95" t="s">
        <v>629</v>
      </c>
      <c r="V127" s="95" t="s">
        <v>702</v>
      </c>
      <c r="W127" s="95">
        <f t="shared" si="1"/>
        <v>10</v>
      </c>
    </row>
    <row r="128" spans="1:23" ht="185.25" customHeight="1" x14ac:dyDescent="0.2">
      <c r="A128" s="95" t="s">
        <v>213</v>
      </c>
      <c r="B128" s="95" t="s">
        <v>1128</v>
      </c>
      <c r="C128" s="95">
        <v>0</v>
      </c>
      <c r="D128" s="95">
        <v>0</v>
      </c>
      <c r="E128" s="95">
        <v>1</v>
      </c>
      <c r="F128" s="95">
        <v>0</v>
      </c>
      <c r="G128" s="95">
        <v>0</v>
      </c>
      <c r="H128" s="95">
        <v>0</v>
      </c>
      <c r="I128" s="95">
        <v>0</v>
      </c>
      <c r="J128" s="95">
        <v>1</v>
      </c>
      <c r="K128" s="95"/>
      <c r="L128" s="95" t="s">
        <v>607</v>
      </c>
      <c r="M128" s="95" t="s">
        <v>629</v>
      </c>
      <c r="N128" s="95" t="s">
        <v>830</v>
      </c>
      <c r="O128" s="95"/>
      <c r="P128" s="95"/>
      <c r="Q128" s="95" t="s">
        <v>1129</v>
      </c>
      <c r="R128" s="95" t="s">
        <v>1130</v>
      </c>
      <c r="S128" s="95" t="s">
        <v>1131</v>
      </c>
      <c r="T128" s="95" t="s">
        <v>28</v>
      </c>
      <c r="U128" s="95" t="s">
        <v>629</v>
      </c>
      <c r="V128" s="95" t="s">
        <v>702</v>
      </c>
      <c r="W128" s="95">
        <f t="shared" si="1"/>
        <v>10</v>
      </c>
    </row>
    <row r="129" spans="1:23" ht="409" customHeight="1" x14ac:dyDescent="0.2">
      <c r="A129" s="95" t="s">
        <v>215</v>
      </c>
      <c r="B129" s="95" t="s">
        <v>1132</v>
      </c>
      <c r="C129" s="95">
        <v>0</v>
      </c>
      <c r="D129" s="95">
        <v>0</v>
      </c>
      <c r="E129" s="95">
        <v>1</v>
      </c>
      <c r="F129" s="95">
        <v>0</v>
      </c>
      <c r="G129" s="95">
        <v>0</v>
      </c>
      <c r="H129" s="95">
        <v>0</v>
      </c>
      <c r="I129" s="95">
        <v>0</v>
      </c>
      <c r="J129" s="95">
        <v>0</v>
      </c>
      <c r="K129" s="95"/>
      <c r="L129" s="95" t="s">
        <v>607</v>
      </c>
      <c r="M129" s="95" t="s">
        <v>629</v>
      </c>
      <c r="N129" s="95" t="s">
        <v>830</v>
      </c>
      <c r="O129" s="95"/>
      <c r="P129" s="95"/>
      <c r="Q129" s="95" t="s">
        <v>1133</v>
      </c>
      <c r="R129" s="95" t="s">
        <v>1134</v>
      </c>
      <c r="S129" s="95" t="s">
        <v>1135</v>
      </c>
      <c r="T129" s="95" t="s">
        <v>28</v>
      </c>
      <c r="U129" s="95" t="s">
        <v>629</v>
      </c>
      <c r="V129" s="95" t="s">
        <v>702</v>
      </c>
      <c r="W129" s="95">
        <f t="shared" si="1"/>
        <v>10</v>
      </c>
    </row>
    <row r="130" spans="1:23" ht="294" customHeight="1" x14ac:dyDescent="0.2">
      <c r="A130" s="95" t="s">
        <v>217</v>
      </c>
      <c r="B130" s="95" t="s">
        <v>1136</v>
      </c>
      <c r="C130" s="95">
        <v>0</v>
      </c>
      <c r="D130" s="95">
        <v>0</v>
      </c>
      <c r="E130" s="95">
        <v>1</v>
      </c>
      <c r="F130" s="95">
        <v>0</v>
      </c>
      <c r="G130" s="95">
        <v>0</v>
      </c>
      <c r="H130" s="95">
        <v>0</v>
      </c>
      <c r="I130" s="95">
        <v>0</v>
      </c>
      <c r="J130" s="95">
        <v>0</v>
      </c>
      <c r="K130" s="95"/>
      <c r="L130" s="95" t="s">
        <v>607</v>
      </c>
      <c r="M130" s="95" t="s">
        <v>629</v>
      </c>
      <c r="N130" s="95" t="s">
        <v>830</v>
      </c>
      <c r="O130" s="95"/>
      <c r="P130" s="95" t="s">
        <v>1137</v>
      </c>
      <c r="Q130" s="95" t="s">
        <v>1138</v>
      </c>
      <c r="R130" s="95" t="s">
        <v>1139</v>
      </c>
      <c r="S130" s="95" t="s">
        <v>1140</v>
      </c>
      <c r="T130" s="95" t="s">
        <v>28</v>
      </c>
      <c r="U130" s="95" t="s">
        <v>629</v>
      </c>
      <c r="V130" s="95" t="s">
        <v>651</v>
      </c>
      <c r="W130" s="95">
        <f t="shared" si="1"/>
        <v>5</v>
      </c>
    </row>
    <row r="131" spans="1:23" ht="220.5" customHeight="1" x14ac:dyDescent="0.2">
      <c r="A131" s="95" t="s">
        <v>219</v>
      </c>
      <c r="B131" s="95" t="s">
        <v>1141</v>
      </c>
      <c r="C131" s="95">
        <v>0</v>
      </c>
      <c r="D131" s="95">
        <v>0</v>
      </c>
      <c r="E131" s="95">
        <v>1</v>
      </c>
      <c r="F131" s="95">
        <v>0</v>
      </c>
      <c r="G131" s="95">
        <v>0</v>
      </c>
      <c r="H131" s="95">
        <v>0</v>
      </c>
      <c r="I131" s="95">
        <v>0</v>
      </c>
      <c r="J131" s="95">
        <v>1</v>
      </c>
      <c r="K131" s="95"/>
      <c r="L131" s="95" t="s">
        <v>607</v>
      </c>
      <c r="M131" s="95" t="s">
        <v>629</v>
      </c>
      <c r="N131" s="95" t="s">
        <v>830</v>
      </c>
      <c r="O131" s="95"/>
      <c r="P131" s="95" t="s">
        <v>1142</v>
      </c>
      <c r="Q131" s="95" t="s">
        <v>1143</v>
      </c>
      <c r="R131" s="95" t="s">
        <v>1144</v>
      </c>
      <c r="S131" s="95" t="s">
        <v>1085</v>
      </c>
      <c r="T131" s="95" t="s">
        <v>28</v>
      </c>
      <c r="U131" s="95" t="s">
        <v>629</v>
      </c>
      <c r="V131" s="95" t="s">
        <v>651</v>
      </c>
      <c r="W131" s="95">
        <f t="shared" ref="W131:W194" si="2">IF($V131="Critical Importance",20,IF($V131="Minor Importance",5,10))</f>
        <v>5</v>
      </c>
    </row>
    <row r="132" spans="1:23" ht="128.25" customHeight="1" x14ac:dyDescent="0.2">
      <c r="A132" s="95" t="s">
        <v>221</v>
      </c>
      <c r="B132" s="95" t="s">
        <v>1145</v>
      </c>
      <c r="C132" s="95">
        <v>0</v>
      </c>
      <c r="D132" s="95">
        <v>0</v>
      </c>
      <c r="E132" s="95">
        <v>1</v>
      </c>
      <c r="F132" s="95">
        <v>0</v>
      </c>
      <c r="G132" s="95">
        <v>0</v>
      </c>
      <c r="H132" s="95">
        <v>0</v>
      </c>
      <c r="I132" s="95">
        <v>0</v>
      </c>
      <c r="J132" s="95">
        <v>1</v>
      </c>
      <c r="K132" s="95"/>
      <c r="L132" s="95" t="s">
        <v>607</v>
      </c>
      <c r="M132" s="95" t="s">
        <v>629</v>
      </c>
      <c r="N132" s="95" t="s">
        <v>830</v>
      </c>
      <c r="O132" s="95"/>
      <c r="P132" s="95" t="s">
        <v>1146</v>
      </c>
      <c r="Q132" s="95" t="s">
        <v>1147</v>
      </c>
      <c r="R132" s="95" t="s">
        <v>1084</v>
      </c>
      <c r="S132" s="95" t="s">
        <v>1085</v>
      </c>
      <c r="T132" s="95" t="s">
        <v>28</v>
      </c>
      <c r="U132" s="95" t="s">
        <v>629</v>
      </c>
      <c r="V132" s="95" t="s">
        <v>651</v>
      </c>
      <c r="W132" s="95">
        <f t="shared" si="2"/>
        <v>5</v>
      </c>
    </row>
    <row r="133" spans="1:23" ht="185.25" customHeight="1" x14ac:dyDescent="0.2">
      <c r="A133" s="95" t="s">
        <v>222</v>
      </c>
      <c r="B133" s="95" t="s">
        <v>1148</v>
      </c>
      <c r="C133" s="95">
        <v>0</v>
      </c>
      <c r="D133" s="95">
        <v>0</v>
      </c>
      <c r="E133" s="95">
        <v>1</v>
      </c>
      <c r="F133" s="95">
        <v>0</v>
      </c>
      <c r="G133" s="95">
        <v>0</v>
      </c>
      <c r="H133" s="95">
        <v>0</v>
      </c>
      <c r="I133" s="95">
        <v>0</v>
      </c>
      <c r="J133" s="95">
        <v>1</v>
      </c>
      <c r="K133" s="95"/>
      <c r="L133" s="95" t="s">
        <v>607</v>
      </c>
      <c r="M133" s="95" t="s">
        <v>629</v>
      </c>
      <c r="N133" s="95" t="s">
        <v>830</v>
      </c>
      <c r="O133" s="95" t="s">
        <v>1149</v>
      </c>
      <c r="P133" s="95" t="s">
        <v>1150</v>
      </c>
      <c r="Q133" s="95" t="s">
        <v>1151</v>
      </c>
      <c r="R133" s="95" t="s">
        <v>1152</v>
      </c>
      <c r="S133" s="95" t="s">
        <v>1153</v>
      </c>
      <c r="T133" s="95" t="s">
        <v>28</v>
      </c>
      <c r="U133" s="95" t="s">
        <v>629</v>
      </c>
      <c r="V133" s="95" t="s">
        <v>651</v>
      </c>
      <c r="W133" s="95">
        <f t="shared" si="2"/>
        <v>5</v>
      </c>
    </row>
    <row r="134" spans="1:23" ht="242.25" customHeight="1" x14ac:dyDescent="0.2">
      <c r="A134" s="95" t="s">
        <v>224</v>
      </c>
      <c r="B134" s="95" t="s">
        <v>1154</v>
      </c>
      <c r="C134" s="95">
        <v>0</v>
      </c>
      <c r="D134" s="95">
        <v>0</v>
      </c>
      <c r="E134" s="95">
        <v>1</v>
      </c>
      <c r="F134" s="95">
        <v>0</v>
      </c>
      <c r="G134" s="95">
        <v>0</v>
      </c>
      <c r="H134" s="95">
        <v>0</v>
      </c>
      <c r="I134" s="95">
        <v>0</v>
      </c>
      <c r="J134" s="95">
        <v>0</v>
      </c>
      <c r="K134" s="95"/>
      <c r="L134" s="95" t="s">
        <v>607</v>
      </c>
      <c r="M134" s="95" t="s">
        <v>629</v>
      </c>
      <c r="N134" s="95" t="s">
        <v>830</v>
      </c>
      <c r="O134" s="95" t="s">
        <v>1155</v>
      </c>
      <c r="P134" s="95"/>
      <c r="Q134" s="95"/>
      <c r="R134" s="95" t="s">
        <v>1156</v>
      </c>
      <c r="S134" s="95" t="s">
        <v>1157</v>
      </c>
      <c r="T134" s="95" t="s">
        <v>28</v>
      </c>
      <c r="U134" s="95" t="s">
        <v>629</v>
      </c>
      <c r="V134" s="95" t="s">
        <v>651</v>
      </c>
      <c r="W134" s="95">
        <f t="shared" si="2"/>
        <v>5</v>
      </c>
    </row>
    <row r="135" spans="1:23" ht="256.5" customHeight="1" x14ac:dyDescent="0.2">
      <c r="A135" s="96" t="s">
        <v>255</v>
      </c>
      <c r="B135" s="95" t="s">
        <v>1158</v>
      </c>
      <c r="C135" s="95">
        <v>0</v>
      </c>
      <c r="D135" s="95">
        <v>0</v>
      </c>
      <c r="E135" s="95">
        <v>0</v>
      </c>
      <c r="F135" s="95">
        <v>1</v>
      </c>
      <c r="G135" s="95">
        <v>0</v>
      </c>
      <c r="H135" s="95">
        <v>0</v>
      </c>
      <c r="I135" s="95">
        <v>0</v>
      </c>
      <c r="J135" s="95">
        <v>1</v>
      </c>
      <c r="K135" s="95"/>
      <c r="L135" s="95" t="s">
        <v>1159</v>
      </c>
      <c r="M135" s="95" t="s">
        <v>629</v>
      </c>
      <c r="N135" s="95" t="s">
        <v>1160</v>
      </c>
      <c r="O135" s="95" t="s">
        <v>1161</v>
      </c>
      <c r="P135" s="95"/>
      <c r="Q135" s="95"/>
      <c r="R135" s="95" t="s">
        <v>1162</v>
      </c>
      <c r="S135" s="95" t="s">
        <v>1163</v>
      </c>
      <c r="T135" s="95" t="s">
        <v>28</v>
      </c>
      <c r="U135" s="95" t="s">
        <v>629</v>
      </c>
      <c r="V135" s="95"/>
      <c r="W135" s="95">
        <f t="shared" si="2"/>
        <v>10</v>
      </c>
    </row>
    <row r="136" spans="1:23" ht="409.5" customHeight="1" x14ac:dyDescent="0.2">
      <c r="A136" s="95" t="s">
        <v>258</v>
      </c>
      <c r="B136" s="95" t="s">
        <v>1164</v>
      </c>
      <c r="C136" s="95">
        <v>0</v>
      </c>
      <c r="D136" s="95">
        <v>0</v>
      </c>
      <c r="E136" s="95">
        <v>0</v>
      </c>
      <c r="F136" s="95">
        <v>1</v>
      </c>
      <c r="G136" s="95">
        <v>0</v>
      </c>
      <c r="H136" s="95">
        <v>0</v>
      </c>
      <c r="I136" s="95">
        <v>0</v>
      </c>
      <c r="J136" s="95">
        <v>0</v>
      </c>
      <c r="K136" s="95"/>
      <c r="L136" s="95" t="s">
        <v>829</v>
      </c>
      <c r="M136" s="95" t="s">
        <v>629</v>
      </c>
      <c r="N136" s="95"/>
      <c r="O136" s="95"/>
      <c r="P136" s="95"/>
      <c r="Q136" s="95" t="s">
        <v>1165</v>
      </c>
      <c r="R136" s="95" t="s">
        <v>1166</v>
      </c>
      <c r="S136" s="95" t="s">
        <v>1167</v>
      </c>
      <c r="T136" s="95" t="s">
        <v>28</v>
      </c>
      <c r="U136" s="95" t="s">
        <v>629</v>
      </c>
      <c r="V136" s="95" t="s">
        <v>702</v>
      </c>
      <c r="W136" s="95">
        <f t="shared" si="2"/>
        <v>10</v>
      </c>
    </row>
    <row r="137" spans="1:23" ht="339.75" customHeight="1" x14ac:dyDescent="0.2">
      <c r="A137" s="96" t="s">
        <v>260</v>
      </c>
      <c r="B137" s="95" t="s">
        <v>1168</v>
      </c>
      <c r="C137" s="95">
        <v>0</v>
      </c>
      <c r="D137" s="95">
        <v>0</v>
      </c>
      <c r="E137" s="95">
        <v>0</v>
      </c>
      <c r="F137" s="95">
        <v>1</v>
      </c>
      <c r="G137" s="95">
        <v>0</v>
      </c>
      <c r="H137" s="95">
        <v>0</v>
      </c>
      <c r="I137" s="95">
        <v>0</v>
      </c>
      <c r="J137" s="95">
        <v>1</v>
      </c>
      <c r="K137" s="95"/>
      <c r="L137" s="95" t="s">
        <v>829</v>
      </c>
      <c r="M137" s="95" t="s">
        <v>629</v>
      </c>
      <c r="N137" s="95"/>
      <c r="O137" s="95" t="s">
        <v>1169</v>
      </c>
      <c r="P137" s="95" t="s">
        <v>1170</v>
      </c>
      <c r="Q137" s="95"/>
      <c r="R137" s="95" t="s">
        <v>1171</v>
      </c>
      <c r="S137" s="95" t="s">
        <v>1172</v>
      </c>
      <c r="T137" s="95" t="s">
        <v>28</v>
      </c>
      <c r="U137" s="95" t="s">
        <v>629</v>
      </c>
      <c r="V137" s="95" t="s">
        <v>702</v>
      </c>
      <c r="W137" s="95">
        <f t="shared" si="2"/>
        <v>10</v>
      </c>
    </row>
    <row r="138" spans="1:23" ht="186" customHeight="1" x14ac:dyDescent="0.2">
      <c r="A138" s="95" t="s">
        <v>262</v>
      </c>
      <c r="B138" s="95" t="s">
        <v>1173</v>
      </c>
      <c r="C138" s="95">
        <v>0</v>
      </c>
      <c r="D138" s="95">
        <v>0</v>
      </c>
      <c r="E138" s="95">
        <v>0</v>
      </c>
      <c r="F138" s="95">
        <v>1</v>
      </c>
      <c r="G138" s="95">
        <v>0</v>
      </c>
      <c r="H138" s="95">
        <v>0</v>
      </c>
      <c r="I138" s="95">
        <v>0</v>
      </c>
      <c r="J138" s="95">
        <v>0</v>
      </c>
      <c r="K138" s="95"/>
      <c r="L138" s="95" t="s">
        <v>829</v>
      </c>
      <c r="M138" s="95" t="s">
        <v>629</v>
      </c>
      <c r="N138" s="95"/>
      <c r="O138" s="95"/>
      <c r="P138" s="95" t="s">
        <v>1174</v>
      </c>
      <c r="Q138" s="95" t="s">
        <v>1175</v>
      </c>
      <c r="R138" s="95" t="s">
        <v>1176</v>
      </c>
      <c r="S138" s="95" t="s">
        <v>1177</v>
      </c>
      <c r="T138" s="95" t="s">
        <v>28</v>
      </c>
      <c r="U138" s="95" t="s">
        <v>629</v>
      </c>
      <c r="V138" s="95" t="s">
        <v>702</v>
      </c>
      <c r="W138" s="95">
        <f t="shared" si="2"/>
        <v>10</v>
      </c>
    </row>
    <row r="139" spans="1:23" ht="185.25" customHeight="1" x14ac:dyDescent="0.2">
      <c r="A139" s="96" t="s">
        <v>264</v>
      </c>
      <c r="B139" s="95" t="s">
        <v>1178</v>
      </c>
      <c r="C139" s="95">
        <v>0</v>
      </c>
      <c r="D139" s="95">
        <v>0</v>
      </c>
      <c r="E139" s="95">
        <v>0</v>
      </c>
      <c r="F139" s="95">
        <v>1</v>
      </c>
      <c r="G139" s="95">
        <v>0</v>
      </c>
      <c r="H139" s="95">
        <v>0</v>
      </c>
      <c r="I139" s="95">
        <v>0</v>
      </c>
      <c r="J139" s="95">
        <v>0</v>
      </c>
      <c r="K139" s="95"/>
      <c r="L139" s="95" t="s">
        <v>829</v>
      </c>
      <c r="M139" s="95" t="s">
        <v>629</v>
      </c>
      <c r="N139" s="95"/>
      <c r="O139" s="95"/>
      <c r="P139" s="95" t="s">
        <v>1179</v>
      </c>
      <c r="Q139" s="95" t="s">
        <v>1180</v>
      </c>
      <c r="R139" s="95" t="s">
        <v>1181</v>
      </c>
      <c r="S139" s="95" t="s">
        <v>1182</v>
      </c>
      <c r="T139" s="95" t="s">
        <v>28</v>
      </c>
      <c r="U139" s="95" t="s">
        <v>629</v>
      </c>
      <c r="V139" s="95" t="s">
        <v>702</v>
      </c>
      <c r="W139" s="95">
        <f t="shared" si="2"/>
        <v>10</v>
      </c>
    </row>
    <row r="140" spans="1:23" ht="185.25" customHeight="1" x14ac:dyDescent="0.2">
      <c r="A140" s="95" t="s">
        <v>266</v>
      </c>
      <c r="B140" s="95" t="s">
        <v>1183</v>
      </c>
      <c r="C140" s="95">
        <v>0</v>
      </c>
      <c r="D140" s="95">
        <v>0</v>
      </c>
      <c r="E140" s="95">
        <v>0</v>
      </c>
      <c r="F140" s="95">
        <v>1</v>
      </c>
      <c r="G140" s="95">
        <v>0</v>
      </c>
      <c r="H140" s="95">
        <v>0</v>
      </c>
      <c r="I140" s="95">
        <v>0</v>
      </c>
      <c r="J140" s="95">
        <v>0</v>
      </c>
      <c r="K140" s="95"/>
      <c r="L140" s="95" t="s">
        <v>829</v>
      </c>
      <c r="M140" s="95" t="s">
        <v>629</v>
      </c>
      <c r="N140" s="95"/>
      <c r="O140" s="95"/>
      <c r="P140" s="95" t="s">
        <v>1184</v>
      </c>
      <c r="Q140" s="95"/>
      <c r="R140" s="95" t="s">
        <v>1181</v>
      </c>
      <c r="S140" s="95" t="s">
        <v>1182</v>
      </c>
      <c r="T140" s="95" t="s">
        <v>28</v>
      </c>
      <c r="U140" s="95" t="s">
        <v>629</v>
      </c>
      <c r="V140" s="95" t="s">
        <v>645</v>
      </c>
      <c r="W140" s="95">
        <f t="shared" si="2"/>
        <v>20</v>
      </c>
    </row>
    <row r="141" spans="1:23" ht="214.5" customHeight="1" x14ac:dyDescent="0.2">
      <c r="A141" s="96" t="s">
        <v>268</v>
      </c>
      <c r="B141" s="95" t="s">
        <v>1185</v>
      </c>
      <c r="C141" s="95">
        <v>0</v>
      </c>
      <c r="D141" s="95">
        <v>0</v>
      </c>
      <c r="E141" s="95">
        <v>0</v>
      </c>
      <c r="F141" s="95">
        <v>1</v>
      </c>
      <c r="G141" s="95">
        <v>0</v>
      </c>
      <c r="H141" s="95">
        <v>0</v>
      </c>
      <c r="I141" s="95">
        <v>0</v>
      </c>
      <c r="J141" s="95">
        <v>0</v>
      </c>
      <c r="K141" s="95"/>
      <c r="L141" s="95" t="s">
        <v>829</v>
      </c>
      <c r="M141" s="95" t="s">
        <v>629</v>
      </c>
      <c r="N141" s="95"/>
      <c r="O141" s="95"/>
      <c r="P141" s="95" t="s">
        <v>1186</v>
      </c>
      <c r="Q141" s="95" t="s">
        <v>1187</v>
      </c>
      <c r="R141" s="95" t="s">
        <v>1188</v>
      </c>
      <c r="S141" s="95" t="s">
        <v>1189</v>
      </c>
      <c r="T141" s="95" t="s">
        <v>28</v>
      </c>
      <c r="U141" s="95" t="s">
        <v>629</v>
      </c>
      <c r="V141" s="95" t="s">
        <v>702</v>
      </c>
      <c r="W141" s="95">
        <f t="shared" si="2"/>
        <v>10</v>
      </c>
    </row>
    <row r="142" spans="1:23" ht="85.5" customHeight="1" x14ac:dyDescent="0.2">
      <c r="A142" s="95" t="s">
        <v>270</v>
      </c>
      <c r="B142" s="95" t="s">
        <v>1190</v>
      </c>
      <c r="C142" s="95">
        <v>0</v>
      </c>
      <c r="D142" s="95">
        <v>0</v>
      </c>
      <c r="E142" s="95">
        <v>0</v>
      </c>
      <c r="F142" s="95">
        <v>1</v>
      </c>
      <c r="G142" s="95">
        <v>0</v>
      </c>
      <c r="H142" s="95">
        <v>0</v>
      </c>
      <c r="I142" s="95">
        <v>0</v>
      </c>
      <c r="J142" s="95">
        <v>0</v>
      </c>
      <c r="K142" s="95"/>
      <c r="L142" s="95" t="s">
        <v>829</v>
      </c>
      <c r="M142" s="95" t="s">
        <v>629</v>
      </c>
      <c r="N142" s="95"/>
      <c r="O142" s="95"/>
      <c r="P142" s="95" t="s">
        <v>1191</v>
      </c>
      <c r="Q142" s="95" t="s">
        <v>1192</v>
      </c>
      <c r="R142" s="95" t="s">
        <v>1193</v>
      </c>
      <c r="S142" s="95" t="s">
        <v>1194</v>
      </c>
      <c r="T142" s="95" t="s">
        <v>28</v>
      </c>
      <c r="U142" s="95" t="s">
        <v>629</v>
      </c>
      <c r="V142" s="95" t="s">
        <v>702</v>
      </c>
      <c r="W142" s="95">
        <f t="shared" si="2"/>
        <v>10</v>
      </c>
    </row>
    <row r="143" spans="1:23" ht="85.5" customHeight="1" x14ac:dyDescent="0.2">
      <c r="A143" s="96" t="s">
        <v>272</v>
      </c>
      <c r="B143" s="95" t="s">
        <v>1195</v>
      </c>
      <c r="C143" s="95">
        <v>0</v>
      </c>
      <c r="D143" s="95">
        <v>0</v>
      </c>
      <c r="E143" s="95">
        <v>0</v>
      </c>
      <c r="F143" s="95">
        <v>1</v>
      </c>
      <c r="G143" s="95">
        <v>0</v>
      </c>
      <c r="H143" s="95">
        <v>0</v>
      </c>
      <c r="I143" s="95">
        <v>0</v>
      </c>
      <c r="J143" s="95">
        <v>0</v>
      </c>
      <c r="K143" s="95"/>
      <c r="L143" s="95" t="s">
        <v>829</v>
      </c>
      <c r="M143" s="95" t="s">
        <v>629</v>
      </c>
      <c r="N143" s="95"/>
      <c r="O143" s="95"/>
      <c r="P143" s="95" t="s">
        <v>1196</v>
      </c>
      <c r="Q143" s="95" t="s">
        <v>1197</v>
      </c>
      <c r="R143" s="95" t="s">
        <v>1193</v>
      </c>
      <c r="S143" s="95" t="s">
        <v>1194</v>
      </c>
      <c r="T143" s="95" t="s">
        <v>28</v>
      </c>
      <c r="U143" s="95" t="s">
        <v>629</v>
      </c>
      <c r="V143" s="95" t="s">
        <v>702</v>
      </c>
      <c r="W143" s="95">
        <f t="shared" si="2"/>
        <v>10</v>
      </c>
    </row>
    <row r="144" spans="1:23" ht="192.75" customHeight="1" x14ac:dyDescent="0.2">
      <c r="A144" s="95" t="s">
        <v>274</v>
      </c>
      <c r="B144" s="95" t="s">
        <v>1198</v>
      </c>
      <c r="C144" s="95">
        <v>0</v>
      </c>
      <c r="D144" s="95">
        <v>0</v>
      </c>
      <c r="E144" s="95">
        <v>0</v>
      </c>
      <c r="F144" s="95">
        <v>1</v>
      </c>
      <c r="G144" s="95">
        <v>0</v>
      </c>
      <c r="H144" s="95">
        <v>0</v>
      </c>
      <c r="I144" s="95">
        <v>0</v>
      </c>
      <c r="J144" s="95">
        <v>0</v>
      </c>
      <c r="K144" s="95"/>
      <c r="L144" s="95" t="s">
        <v>829</v>
      </c>
      <c r="M144" s="95" t="s">
        <v>629</v>
      </c>
      <c r="N144" s="95"/>
      <c r="O144" s="95"/>
      <c r="P144" s="95" t="s">
        <v>1199</v>
      </c>
      <c r="Q144" s="95" t="s">
        <v>1200</v>
      </c>
      <c r="R144" s="95" t="s">
        <v>1201</v>
      </c>
      <c r="S144" s="95" t="s">
        <v>1202</v>
      </c>
      <c r="T144" s="95" t="s">
        <v>28</v>
      </c>
      <c r="U144" s="95" t="s">
        <v>629</v>
      </c>
      <c r="V144" s="95" t="s">
        <v>645</v>
      </c>
      <c r="W144" s="95">
        <f t="shared" si="2"/>
        <v>20</v>
      </c>
    </row>
    <row r="145" spans="1:23" ht="142.5" customHeight="1" x14ac:dyDescent="0.2">
      <c r="A145" s="96" t="s">
        <v>276</v>
      </c>
      <c r="B145" s="95" t="s">
        <v>1203</v>
      </c>
      <c r="C145" s="95">
        <v>0</v>
      </c>
      <c r="D145" s="95">
        <v>0</v>
      </c>
      <c r="E145" s="95">
        <v>0</v>
      </c>
      <c r="F145" s="95">
        <v>1</v>
      </c>
      <c r="G145" s="95">
        <v>0</v>
      </c>
      <c r="H145" s="95">
        <v>0</v>
      </c>
      <c r="I145" s="95">
        <v>0</v>
      </c>
      <c r="J145" s="95">
        <v>0</v>
      </c>
      <c r="K145" s="95"/>
      <c r="L145" s="95" t="s">
        <v>829</v>
      </c>
      <c r="M145" s="95" t="s">
        <v>629</v>
      </c>
      <c r="N145" s="95"/>
      <c r="O145" s="95"/>
      <c r="P145" s="95"/>
      <c r="Q145" s="95"/>
      <c r="R145" s="95" t="s">
        <v>1204</v>
      </c>
      <c r="S145" s="95" t="s">
        <v>1205</v>
      </c>
      <c r="T145" s="95" t="s">
        <v>28</v>
      </c>
      <c r="U145" s="95" t="s">
        <v>629</v>
      </c>
      <c r="V145" s="95" t="s">
        <v>702</v>
      </c>
      <c r="W145" s="95">
        <f t="shared" si="2"/>
        <v>10</v>
      </c>
    </row>
    <row r="146" spans="1:23" ht="85.5" customHeight="1" x14ac:dyDescent="0.2">
      <c r="A146" s="95" t="s">
        <v>277</v>
      </c>
      <c r="B146" s="95" t="s">
        <v>1206</v>
      </c>
      <c r="C146" s="95">
        <v>0</v>
      </c>
      <c r="D146" s="95">
        <v>0</v>
      </c>
      <c r="E146" s="95">
        <v>0</v>
      </c>
      <c r="F146" s="95">
        <v>1</v>
      </c>
      <c r="G146" s="95">
        <v>0</v>
      </c>
      <c r="H146" s="95">
        <v>0</v>
      </c>
      <c r="I146" s="95">
        <v>0</v>
      </c>
      <c r="J146" s="95">
        <v>0</v>
      </c>
      <c r="K146" s="95"/>
      <c r="L146" s="95" t="s">
        <v>829</v>
      </c>
      <c r="M146" s="95" t="s">
        <v>629</v>
      </c>
      <c r="N146" s="95"/>
      <c r="O146" s="95" t="s">
        <v>1207</v>
      </c>
      <c r="P146" s="95"/>
      <c r="Q146" s="95" t="s">
        <v>1208</v>
      </c>
      <c r="R146" s="95" t="s">
        <v>1193</v>
      </c>
      <c r="S146" s="95" t="s">
        <v>1194</v>
      </c>
      <c r="T146" s="95" t="s">
        <v>28</v>
      </c>
      <c r="U146" s="95" t="s">
        <v>629</v>
      </c>
      <c r="V146" s="95" t="s">
        <v>702</v>
      </c>
      <c r="W146" s="95">
        <f t="shared" si="2"/>
        <v>10</v>
      </c>
    </row>
    <row r="147" spans="1:23" ht="85.5" customHeight="1" x14ac:dyDescent="0.2">
      <c r="A147" s="96" t="s">
        <v>279</v>
      </c>
      <c r="B147" s="95" t="s">
        <v>1209</v>
      </c>
      <c r="C147" s="95">
        <v>0</v>
      </c>
      <c r="D147" s="95">
        <v>0</v>
      </c>
      <c r="E147" s="95">
        <v>0</v>
      </c>
      <c r="F147" s="95">
        <v>1</v>
      </c>
      <c r="G147" s="95">
        <v>0</v>
      </c>
      <c r="H147" s="95">
        <v>0</v>
      </c>
      <c r="I147" s="95">
        <v>0</v>
      </c>
      <c r="J147" s="95">
        <v>0</v>
      </c>
      <c r="K147" s="95"/>
      <c r="L147" s="95" t="s">
        <v>829</v>
      </c>
      <c r="M147" s="95" t="s">
        <v>629</v>
      </c>
      <c r="N147" s="95"/>
      <c r="O147" s="95"/>
      <c r="P147" s="95" t="s">
        <v>1210</v>
      </c>
      <c r="Q147" s="95" t="s">
        <v>1211</v>
      </c>
      <c r="R147" s="95" t="s">
        <v>1193</v>
      </c>
      <c r="S147" s="95" t="s">
        <v>1194</v>
      </c>
      <c r="T147" s="95" t="s">
        <v>28</v>
      </c>
      <c r="U147" s="95" t="s">
        <v>629</v>
      </c>
      <c r="V147" s="95" t="s">
        <v>702</v>
      </c>
      <c r="W147" s="95">
        <f t="shared" si="2"/>
        <v>10</v>
      </c>
    </row>
    <row r="148" spans="1:23" ht="114" customHeight="1" x14ac:dyDescent="0.2">
      <c r="A148" s="95" t="s">
        <v>281</v>
      </c>
      <c r="B148" s="95" t="s">
        <v>1212</v>
      </c>
      <c r="C148" s="95">
        <v>0</v>
      </c>
      <c r="D148" s="95">
        <v>0</v>
      </c>
      <c r="E148" s="95">
        <v>0</v>
      </c>
      <c r="F148" s="95">
        <v>1</v>
      </c>
      <c r="G148" s="95">
        <v>0</v>
      </c>
      <c r="H148" s="95">
        <v>0</v>
      </c>
      <c r="I148" s="95">
        <v>0</v>
      </c>
      <c r="J148" s="95">
        <v>0</v>
      </c>
      <c r="K148" s="95"/>
      <c r="L148" s="95" t="s">
        <v>829</v>
      </c>
      <c r="M148" s="95" t="s">
        <v>629</v>
      </c>
      <c r="N148" s="95"/>
      <c r="O148" s="95"/>
      <c r="P148" s="95" t="s">
        <v>1213</v>
      </c>
      <c r="Q148" s="95" t="s">
        <v>1214</v>
      </c>
      <c r="R148" s="95" t="s">
        <v>973</v>
      </c>
      <c r="S148" s="95" t="s">
        <v>974</v>
      </c>
      <c r="T148" s="95" t="s">
        <v>28</v>
      </c>
      <c r="U148" s="95" t="s">
        <v>629</v>
      </c>
      <c r="V148" s="95" t="s">
        <v>702</v>
      </c>
      <c r="W148" s="95">
        <f t="shared" si="2"/>
        <v>10</v>
      </c>
    </row>
    <row r="149" spans="1:23" ht="71.25" customHeight="1" x14ac:dyDescent="0.2">
      <c r="A149" s="96" t="s">
        <v>283</v>
      </c>
      <c r="B149" s="95" t="s">
        <v>1215</v>
      </c>
      <c r="C149" s="95">
        <v>0</v>
      </c>
      <c r="D149" s="95">
        <v>0</v>
      </c>
      <c r="E149" s="95">
        <v>0</v>
      </c>
      <c r="F149" s="95">
        <v>1</v>
      </c>
      <c r="G149" s="95">
        <v>0</v>
      </c>
      <c r="H149" s="95">
        <v>0</v>
      </c>
      <c r="I149" s="95">
        <v>0</v>
      </c>
      <c r="J149" s="95">
        <v>0</v>
      </c>
      <c r="K149" s="95"/>
      <c r="L149" s="95" t="s">
        <v>829</v>
      </c>
      <c r="M149" s="95" t="s">
        <v>629</v>
      </c>
      <c r="N149" s="95"/>
      <c r="O149" s="95"/>
      <c r="P149" s="95" t="s">
        <v>1216</v>
      </c>
      <c r="Q149" s="95"/>
      <c r="R149" s="95" t="s">
        <v>1217</v>
      </c>
      <c r="S149" s="95" t="s">
        <v>1218</v>
      </c>
      <c r="T149" s="95" t="s">
        <v>28</v>
      </c>
      <c r="U149" s="95" t="s">
        <v>629</v>
      </c>
      <c r="V149" s="95" t="s">
        <v>702</v>
      </c>
      <c r="W149" s="95">
        <f t="shared" si="2"/>
        <v>10</v>
      </c>
    </row>
    <row r="150" spans="1:23" ht="242.25" customHeight="1" x14ac:dyDescent="0.2">
      <c r="A150" s="95" t="s">
        <v>285</v>
      </c>
      <c r="B150" s="95" t="s">
        <v>1219</v>
      </c>
      <c r="C150" s="95">
        <v>0</v>
      </c>
      <c r="D150" s="95">
        <v>0</v>
      </c>
      <c r="E150" s="95">
        <v>0</v>
      </c>
      <c r="F150" s="95">
        <v>1</v>
      </c>
      <c r="G150" s="95">
        <v>0</v>
      </c>
      <c r="H150" s="95">
        <v>0</v>
      </c>
      <c r="I150" s="95">
        <v>0</v>
      </c>
      <c r="J150" s="95">
        <v>0</v>
      </c>
      <c r="K150" s="95"/>
      <c r="L150" s="95" t="s">
        <v>829</v>
      </c>
      <c r="M150" s="95" t="s">
        <v>629</v>
      </c>
      <c r="N150" s="95"/>
      <c r="O150" s="95" t="s">
        <v>1220</v>
      </c>
      <c r="P150" s="95"/>
      <c r="Q150" s="95"/>
      <c r="R150" s="95" t="s">
        <v>1156</v>
      </c>
      <c r="S150" s="95" t="s">
        <v>1157</v>
      </c>
      <c r="T150" s="95" t="s">
        <v>33</v>
      </c>
      <c r="U150" s="95" t="s">
        <v>629</v>
      </c>
      <c r="V150" s="95" t="s">
        <v>702</v>
      </c>
      <c r="W150" s="95">
        <f t="shared" si="2"/>
        <v>10</v>
      </c>
    </row>
    <row r="151" spans="1:23" ht="183" customHeight="1" x14ac:dyDescent="0.2">
      <c r="A151" s="95" t="s">
        <v>287</v>
      </c>
      <c r="B151" s="95" t="s">
        <v>1221</v>
      </c>
      <c r="C151" s="95">
        <v>0</v>
      </c>
      <c r="D151" s="95">
        <v>0</v>
      </c>
      <c r="E151" s="95">
        <v>0</v>
      </c>
      <c r="F151" s="95">
        <v>1</v>
      </c>
      <c r="G151" s="95">
        <v>0</v>
      </c>
      <c r="H151" s="95">
        <v>0</v>
      </c>
      <c r="I151" s="95">
        <v>0</v>
      </c>
      <c r="J151" s="95">
        <v>1</v>
      </c>
      <c r="K151" s="95"/>
      <c r="L151" s="95" t="s">
        <v>829</v>
      </c>
      <c r="M151" s="95" t="s">
        <v>629</v>
      </c>
      <c r="N151" s="95" t="s">
        <v>830</v>
      </c>
      <c r="O151" s="95"/>
      <c r="P151" s="95" t="s">
        <v>1222</v>
      </c>
      <c r="Q151" s="95" t="s">
        <v>1223</v>
      </c>
      <c r="R151" s="95" t="s">
        <v>1224</v>
      </c>
      <c r="S151" s="95" t="s">
        <v>1225</v>
      </c>
      <c r="T151" s="95" t="s">
        <v>28</v>
      </c>
      <c r="U151" s="95" t="s">
        <v>629</v>
      </c>
      <c r="V151" s="95" t="s">
        <v>645</v>
      </c>
      <c r="W151" s="95">
        <f t="shared" si="2"/>
        <v>20</v>
      </c>
    </row>
    <row r="152" spans="1:23" ht="181.5" customHeight="1" x14ac:dyDescent="0.2">
      <c r="A152" s="95" t="s">
        <v>289</v>
      </c>
      <c r="B152" s="95" t="s">
        <v>1226</v>
      </c>
      <c r="C152" s="95">
        <v>0</v>
      </c>
      <c r="D152" s="95">
        <v>0</v>
      </c>
      <c r="E152" s="95">
        <v>0</v>
      </c>
      <c r="F152" s="95">
        <v>1</v>
      </c>
      <c r="G152" s="95">
        <v>0</v>
      </c>
      <c r="H152" s="95">
        <v>0</v>
      </c>
      <c r="I152" s="95">
        <v>0</v>
      </c>
      <c r="J152" s="95">
        <v>1</v>
      </c>
      <c r="K152" s="95"/>
      <c r="L152" s="95" t="s">
        <v>829</v>
      </c>
      <c r="M152" s="95" t="s">
        <v>629</v>
      </c>
      <c r="N152" s="95" t="s">
        <v>830</v>
      </c>
      <c r="O152" s="95"/>
      <c r="P152" s="95" t="s">
        <v>1227</v>
      </c>
      <c r="Q152" s="95" t="s">
        <v>1228</v>
      </c>
      <c r="R152" s="95" t="s">
        <v>1229</v>
      </c>
      <c r="S152" s="95" t="s">
        <v>1230</v>
      </c>
      <c r="T152" s="95" t="s">
        <v>28</v>
      </c>
      <c r="U152" s="95" t="s">
        <v>629</v>
      </c>
      <c r="V152" s="95" t="s">
        <v>645</v>
      </c>
      <c r="W152" s="95">
        <f t="shared" si="2"/>
        <v>20</v>
      </c>
    </row>
    <row r="153" spans="1:23" ht="204.75" customHeight="1" x14ac:dyDescent="0.2">
      <c r="A153" s="95" t="s">
        <v>291</v>
      </c>
      <c r="B153" s="95" t="s">
        <v>1231</v>
      </c>
      <c r="C153" s="95">
        <v>0</v>
      </c>
      <c r="D153" s="95">
        <v>0</v>
      </c>
      <c r="E153" s="95">
        <v>0</v>
      </c>
      <c r="F153" s="95">
        <v>1</v>
      </c>
      <c r="G153" s="95">
        <v>0</v>
      </c>
      <c r="H153" s="95">
        <v>0</v>
      </c>
      <c r="I153" s="95">
        <v>0</v>
      </c>
      <c r="J153" s="95">
        <v>1</v>
      </c>
      <c r="K153" s="95"/>
      <c r="L153" s="95" t="s">
        <v>829</v>
      </c>
      <c r="M153" s="95" t="s">
        <v>629</v>
      </c>
      <c r="N153" s="95" t="s">
        <v>830</v>
      </c>
      <c r="O153" s="95"/>
      <c r="P153" s="95" t="s">
        <v>1232</v>
      </c>
      <c r="Q153" s="95" t="s">
        <v>1233</v>
      </c>
      <c r="R153" s="95" t="s">
        <v>1234</v>
      </c>
      <c r="S153" s="95" t="s">
        <v>1235</v>
      </c>
      <c r="T153" s="95" t="s">
        <v>28</v>
      </c>
      <c r="U153" s="95" t="s">
        <v>629</v>
      </c>
      <c r="V153" s="95" t="s">
        <v>645</v>
      </c>
      <c r="W153" s="95">
        <f t="shared" si="2"/>
        <v>20</v>
      </c>
    </row>
    <row r="154" spans="1:23" ht="203.25" customHeight="1" x14ac:dyDescent="0.2">
      <c r="A154" s="95" t="s">
        <v>293</v>
      </c>
      <c r="B154" s="95" t="s">
        <v>1236</v>
      </c>
      <c r="C154" s="95">
        <v>0</v>
      </c>
      <c r="D154" s="95">
        <v>0</v>
      </c>
      <c r="E154" s="95">
        <v>0</v>
      </c>
      <c r="F154" s="95">
        <v>1</v>
      </c>
      <c r="G154" s="95">
        <v>0</v>
      </c>
      <c r="H154" s="95">
        <v>0</v>
      </c>
      <c r="I154" s="95">
        <v>0</v>
      </c>
      <c r="J154" s="95">
        <v>0</v>
      </c>
      <c r="K154" s="95"/>
      <c r="L154" s="95" t="s">
        <v>829</v>
      </c>
      <c r="M154" s="95" t="s">
        <v>629</v>
      </c>
      <c r="N154" s="95" t="s">
        <v>830</v>
      </c>
      <c r="O154" s="95"/>
      <c r="P154" s="95" t="s">
        <v>1237</v>
      </c>
      <c r="Q154" s="95" t="s">
        <v>1238</v>
      </c>
      <c r="R154" s="95" t="s">
        <v>1234</v>
      </c>
      <c r="S154" s="95" t="s">
        <v>1239</v>
      </c>
      <c r="T154" s="95" t="s">
        <v>28</v>
      </c>
      <c r="U154" s="95" t="s">
        <v>629</v>
      </c>
      <c r="V154" s="95" t="s">
        <v>645</v>
      </c>
      <c r="W154" s="95">
        <f t="shared" si="2"/>
        <v>20</v>
      </c>
    </row>
    <row r="155" spans="1:23" ht="185.25" customHeight="1" x14ac:dyDescent="0.2">
      <c r="A155" s="95" t="s">
        <v>295</v>
      </c>
      <c r="B155" s="95" t="s">
        <v>1240</v>
      </c>
      <c r="C155" s="95">
        <v>0</v>
      </c>
      <c r="D155" s="95">
        <v>0</v>
      </c>
      <c r="E155" s="95">
        <v>0</v>
      </c>
      <c r="F155" s="95">
        <v>1</v>
      </c>
      <c r="G155" s="95">
        <v>0</v>
      </c>
      <c r="H155" s="95">
        <v>0</v>
      </c>
      <c r="I155" s="95">
        <v>0</v>
      </c>
      <c r="J155" s="95">
        <v>0</v>
      </c>
      <c r="K155" s="95"/>
      <c r="L155" s="95" t="s">
        <v>829</v>
      </c>
      <c r="M155" s="95" t="s">
        <v>629</v>
      </c>
      <c r="N155" s="95" t="s">
        <v>830</v>
      </c>
      <c r="O155" s="95"/>
      <c r="P155" s="95" t="s">
        <v>1241</v>
      </c>
      <c r="Q155" s="95" t="s">
        <v>1242</v>
      </c>
      <c r="R155" s="95" t="s">
        <v>1243</v>
      </c>
      <c r="S155" s="95" t="s">
        <v>1244</v>
      </c>
      <c r="T155" s="95" t="s">
        <v>28</v>
      </c>
      <c r="U155" s="95" t="s">
        <v>629</v>
      </c>
      <c r="V155" s="95" t="s">
        <v>645</v>
      </c>
      <c r="W155" s="95">
        <f t="shared" si="2"/>
        <v>20</v>
      </c>
    </row>
    <row r="156" spans="1:23" ht="165.75" customHeight="1" x14ac:dyDescent="0.2">
      <c r="A156" s="95" t="s">
        <v>297</v>
      </c>
      <c r="B156" s="95" t="s">
        <v>1245</v>
      </c>
      <c r="C156" s="95">
        <v>0</v>
      </c>
      <c r="D156" s="95">
        <v>0</v>
      </c>
      <c r="E156" s="95">
        <v>0</v>
      </c>
      <c r="F156" s="95">
        <v>1</v>
      </c>
      <c r="G156" s="95">
        <v>0</v>
      </c>
      <c r="H156" s="95">
        <v>0</v>
      </c>
      <c r="I156" s="95">
        <v>0</v>
      </c>
      <c r="J156" s="95">
        <v>1</v>
      </c>
      <c r="K156" s="95"/>
      <c r="L156" s="95" t="s">
        <v>829</v>
      </c>
      <c r="M156" s="95" t="s">
        <v>629</v>
      </c>
      <c r="N156" s="95" t="s">
        <v>830</v>
      </c>
      <c r="O156" s="95"/>
      <c r="P156" s="95" t="s">
        <v>1246</v>
      </c>
      <c r="Q156" s="95" t="s">
        <v>1247</v>
      </c>
      <c r="R156" s="95" t="s">
        <v>1248</v>
      </c>
      <c r="S156" s="95" t="s">
        <v>1249</v>
      </c>
      <c r="T156" s="95" t="s">
        <v>28</v>
      </c>
      <c r="U156" s="95" t="s">
        <v>629</v>
      </c>
      <c r="V156" s="95" t="s">
        <v>702</v>
      </c>
      <c r="W156" s="95">
        <f t="shared" si="2"/>
        <v>10</v>
      </c>
    </row>
    <row r="157" spans="1:23" ht="216" customHeight="1" x14ac:dyDescent="0.2">
      <c r="A157" s="95" t="s">
        <v>299</v>
      </c>
      <c r="B157" s="95" t="s">
        <v>1250</v>
      </c>
      <c r="C157" s="95">
        <v>0</v>
      </c>
      <c r="D157" s="95">
        <v>0</v>
      </c>
      <c r="E157" s="95">
        <v>0</v>
      </c>
      <c r="F157" s="95">
        <v>1</v>
      </c>
      <c r="G157" s="95">
        <v>0</v>
      </c>
      <c r="H157" s="95">
        <v>0</v>
      </c>
      <c r="I157" s="95">
        <v>0</v>
      </c>
      <c r="J157" s="95">
        <v>1</v>
      </c>
      <c r="K157" s="95"/>
      <c r="L157" s="95" t="s">
        <v>829</v>
      </c>
      <c r="M157" s="95" t="s">
        <v>629</v>
      </c>
      <c r="N157" s="95" t="s">
        <v>830</v>
      </c>
      <c r="O157" s="95"/>
      <c r="P157" s="95" t="s">
        <v>1251</v>
      </c>
      <c r="Q157" s="95" t="s">
        <v>1252</v>
      </c>
      <c r="R157" s="95" t="s">
        <v>1253</v>
      </c>
      <c r="S157" s="95" t="s">
        <v>1254</v>
      </c>
      <c r="T157" s="95" t="s">
        <v>28</v>
      </c>
      <c r="U157" s="95" t="s">
        <v>629</v>
      </c>
      <c r="V157" s="95" t="s">
        <v>702</v>
      </c>
      <c r="W157" s="95">
        <f t="shared" si="2"/>
        <v>10</v>
      </c>
    </row>
    <row r="158" spans="1:23" ht="210.75" customHeight="1" x14ac:dyDescent="0.2">
      <c r="A158" s="95" t="s">
        <v>301</v>
      </c>
      <c r="B158" s="95" t="s">
        <v>1255</v>
      </c>
      <c r="C158" s="95">
        <v>0</v>
      </c>
      <c r="D158" s="95">
        <v>0</v>
      </c>
      <c r="E158" s="95">
        <v>0</v>
      </c>
      <c r="F158" s="95">
        <v>1</v>
      </c>
      <c r="G158" s="95">
        <v>0</v>
      </c>
      <c r="H158" s="95">
        <v>0</v>
      </c>
      <c r="I158" s="95">
        <v>0</v>
      </c>
      <c r="J158" s="95">
        <v>0</v>
      </c>
      <c r="K158" s="95"/>
      <c r="L158" s="95" t="s">
        <v>829</v>
      </c>
      <c r="M158" s="95" t="s">
        <v>629</v>
      </c>
      <c r="N158" s="95" t="s">
        <v>830</v>
      </c>
      <c r="O158" s="95"/>
      <c r="P158" s="95" t="s">
        <v>1256</v>
      </c>
      <c r="Q158" s="95" t="s">
        <v>1257</v>
      </c>
      <c r="R158" s="95" t="s">
        <v>1253</v>
      </c>
      <c r="S158" s="95" t="s">
        <v>1258</v>
      </c>
      <c r="T158" s="95" t="s">
        <v>28</v>
      </c>
      <c r="U158" s="95" t="s">
        <v>629</v>
      </c>
      <c r="V158" s="95" t="s">
        <v>702</v>
      </c>
      <c r="W158" s="95">
        <f t="shared" si="2"/>
        <v>10</v>
      </c>
    </row>
    <row r="159" spans="1:23" ht="175.5" customHeight="1" x14ac:dyDescent="0.2">
      <c r="A159" s="95" t="s">
        <v>303</v>
      </c>
      <c r="B159" s="95" t="s">
        <v>1259</v>
      </c>
      <c r="C159" s="95">
        <v>0</v>
      </c>
      <c r="D159" s="95">
        <v>0</v>
      </c>
      <c r="E159" s="95">
        <v>0</v>
      </c>
      <c r="F159" s="95">
        <v>1</v>
      </c>
      <c r="G159" s="95">
        <v>0</v>
      </c>
      <c r="H159" s="95">
        <v>0</v>
      </c>
      <c r="I159" s="95">
        <v>0</v>
      </c>
      <c r="J159" s="95">
        <v>0</v>
      </c>
      <c r="K159" s="95"/>
      <c r="L159" s="95" t="s">
        <v>829</v>
      </c>
      <c r="M159" s="95" t="s">
        <v>629</v>
      </c>
      <c r="N159" s="95" t="s">
        <v>830</v>
      </c>
      <c r="O159" s="95"/>
      <c r="P159" s="95" t="s">
        <v>1260</v>
      </c>
      <c r="Q159" s="95" t="s">
        <v>1261</v>
      </c>
      <c r="R159" s="95" t="s">
        <v>1262</v>
      </c>
      <c r="S159" s="95" t="s">
        <v>1263</v>
      </c>
      <c r="T159" s="95" t="s">
        <v>28</v>
      </c>
      <c r="U159" s="95" t="s">
        <v>629</v>
      </c>
      <c r="V159" s="95" t="s">
        <v>702</v>
      </c>
      <c r="W159" s="95">
        <f t="shared" si="2"/>
        <v>10</v>
      </c>
    </row>
    <row r="160" spans="1:23" ht="192.75" customHeight="1" x14ac:dyDescent="0.2">
      <c r="A160" s="95" t="s">
        <v>304</v>
      </c>
      <c r="B160" s="95" t="s">
        <v>1264</v>
      </c>
      <c r="C160" s="95">
        <v>0</v>
      </c>
      <c r="D160" s="95">
        <v>0</v>
      </c>
      <c r="E160" s="95">
        <v>0</v>
      </c>
      <c r="F160" s="95">
        <v>1</v>
      </c>
      <c r="G160" s="95">
        <v>0</v>
      </c>
      <c r="H160" s="95">
        <v>0</v>
      </c>
      <c r="I160" s="95">
        <v>0</v>
      </c>
      <c r="J160" s="95">
        <v>0</v>
      </c>
      <c r="K160" s="95"/>
      <c r="L160" s="95" t="s">
        <v>829</v>
      </c>
      <c r="M160" s="95" t="s">
        <v>629</v>
      </c>
      <c r="N160" s="95" t="s">
        <v>830</v>
      </c>
      <c r="O160" s="95" t="s">
        <v>1265</v>
      </c>
      <c r="P160" s="95"/>
      <c r="Q160" s="95"/>
      <c r="R160" s="95" t="s">
        <v>1266</v>
      </c>
      <c r="S160" s="95" t="s">
        <v>1267</v>
      </c>
      <c r="T160" s="95" t="s">
        <v>28</v>
      </c>
      <c r="U160" s="95" t="s">
        <v>629</v>
      </c>
      <c r="V160" s="95" t="s">
        <v>702</v>
      </c>
      <c r="W160" s="95">
        <f t="shared" si="2"/>
        <v>10</v>
      </c>
    </row>
    <row r="161" spans="1:23" ht="185.25" customHeight="1" x14ac:dyDescent="0.2">
      <c r="A161" s="95" t="s">
        <v>306</v>
      </c>
      <c r="B161" s="95" t="s">
        <v>1268</v>
      </c>
      <c r="C161" s="95">
        <v>0</v>
      </c>
      <c r="D161" s="95">
        <v>0</v>
      </c>
      <c r="E161" s="95">
        <v>0</v>
      </c>
      <c r="F161" s="95">
        <v>1</v>
      </c>
      <c r="G161" s="95">
        <v>0</v>
      </c>
      <c r="H161" s="95">
        <v>0</v>
      </c>
      <c r="I161" s="95">
        <v>0</v>
      </c>
      <c r="J161" s="95">
        <v>1</v>
      </c>
      <c r="K161" s="95"/>
      <c r="L161" s="95" t="s">
        <v>829</v>
      </c>
      <c r="M161" s="95" t="s">
        <v>629</v>
      </c>
      <c r="N161" s="95" t="s">
        <v>830</v>
      </c>
      <c r="O161" s="95"/>
      <c r="P161" s="95" t="s">
        <v>1269</v>
      </c>
      <c r="Q161" s="95" t="s">
        <v>1270</v>
      </c>
      <c r="R161" s="95" t="s">
        <v>1271</v>
      </c>
      <c r="S161" s="95" t="s">
        <v>1272</v>
      </c>
      <c r="T161" s="95" t="s">
        <v>28</v>
      </c>
      <c r="U161" s="95" t="s">
        <v>629</v>
      </c>
      <c r="V161" s="95" t="s">
        <v>651</v>
      </c>
      <c r="W161" s="95">
        <f t="shared" si="2"/>
        <v>5</v>
      </c>
    </row>
    <row r="162" spans="1:23" ht="171" customHeight="1" x14ac:dyDescent="0.2">
      <c r="A162" s="95" t="s">
        <v>115</v>
      </c>
      <c r="B162" s="95" t="s">
        <v>1273</v>
      </c>
      <c r="C162" s="95">
        <v>0</v>
      </c>
      <c r="D162" s="95">
        <v>1</v>
      </c>
      <c r="E162" s="95">
        <v>0</v>
      </c>
      <c r="F162" s="95">
        <v>0</v>
      </c>
      <c r="G162" s="95">
        <v>0</v>
      </c>
      <c r="H162" s="95">
        <v>0</v>
      </c>
      <c r="I162" s="95">
        <v>0</v>
      </c>
      <c r="J162" s="95">
        <v>0</v>
      </c>
      <c r="K162" s="95"/>
      <c r="L162" s="95" t="s">
        <v>695</v>
      </c>
      <c r="M162" s="95" t="s">
        <v>629</v>
      </c>
      <c r="N162" s="95"/>
      <c r="O162" s="95"/>
      <c r="P162" s="95"/>
      <c r="Q162" s="95"/>
      <c r="R162" s="95" t="s">
        <v>1274</v>
      </c>
      <c r="S162" s="95" t="s">
        <v>1275</v>
      </c>
      <c r="T162" s="95" t="s">
        <v>28</v>
      </c>
      <c r="U162" s="95" t="s">
        <v>629</v>
      </c>
      <c r="V162" s="95" t="s">
        <v>645</v>
      </c>
      <c r="W162" s="95">
        <f t="shared" si="2"/>
        <v>20</v>
      </c>
    </row>
    <row r="163" spans="1:23" ht="114" customHeight="1" x14ac:dyDescent="0.2">
      <c r="A163" s="95" t="s">
        <v>117</v>
      </c>
      <c r="B163" s="95" t="s">
        <v>1276</v>
      </c>
      <c r="C163" s="95">
        <v>0</v>
      </c>
      <c r="D163" s="95">
        <v>1</v>
      </c>
      <c r="E163" s="95">
        <v>0</v>
      </c>
      <c r="F163" s="95">
        <v>0</v>
      </c>
      <c r="G163" s="95">
        <v>0</v>
      </c>
      <c r="H163" s="95">
        <v>0</v>
      </c>
      <c r="I163" s="95">
        <v>0</v>
      </c>
      <c r="J163" s="95">
        <v>0</v>
      </c>
      <c r="K163" s="95"/>
      <c r="L163" s="95" t="s">
        <v>695</v>
      </c>
      <c r="M163" s="95" t="s">
        <v>629</v>
      </c>
      <c r="N163" s="95"/>
      <c r="O163" s="95"/>
      <c r="P163" s="95" t="s">
        <v>1277</v>
      </c>
      <c r="Q163" s="95" t="s">
        <v>1278</v>
      </c>
      <c r="R163" s="95" t="s">
        <v>1279</v>
      </c>
      <c r="S163" s="95" t="s">
        <v>1280</v>
      </c>
      <c r="T163" s="95" t="s">
        <v>28</v>
      </c>
      <c r="U163" s="95" t="s">
        <v>629</v>
      </c>
      <c r="V163" s="95" t="s">
        <v>645</v>
      </c>
      <c r="W163" s="95">
        <f t="shared" si="2"/>
        <v>20</v>
      </c>
    </row>
    <row r="164" spans="1:23" ht="114" customHeight="1" x14ac:dyDescent="0.2">
      <c r="A164" s="95" t="s">
        <v>119</v>
      </c>
      <c r="B164" s="95" t="s">
        <v>1281</v>
      </c>
      <c r="C164" s="95">
        <v>0</v>
      </c>
      <c r="D164" s="95">
        <v>1</v>
      </c>
      <c r="E164" s="95">
        <v>0</v>
      </c>
      <c r="F164" s="95">
        <v>0</v>
      </c>
      <c r="G164" s="95">
        <v>0</v>
      </c>
      <c r="H164" s="95">
        <v>0</v>
      </c>
      <c r="I164" s="95">
        <v>0</v>
      </c>
      <c r="J164" s="95">
        <v>0</v>
      </c>
      <c r="K164" s="95"/>
      <c r="L164" s="95" t="s">
        <v>695</v>
      </c>
      <c r="M164" s="95" t="s">
        <v>629</v>
      </c>
      <c r="N164" s="95"/>
      <c r="O164" s="95" t="s">
        <v>1282</v>
      </c>
      <c r="P164" s="95"/>
      <c r="Q164" s="95"/>
      <c r="R164" s="95" t="s">
        <v>1283</v>
      </c>
      <c r="S164" s="95" t="s">
        <v>1284</v>
      </c>
      <c r="T164" s="95" t="s">
        <v>28</v>
      </c>
      <c r="U164" s="95" t="s">
        <v>629</v>
      </c>
      <c r="V164" s="95" t="s">
        <v>645</v>
      </c>
      <c r="W164" s="95">
        <f t="shared" si="2"/>
        <v>20</v>
      </c>
    </row>
    <row r="165" spans="1:23" ht="185.25" customHeight="1" x14ac:dyDescent="0.2">
      <c r="A165" s="95" t="s">
        <v>121</v>
      </c>
      <c r="B165" s="95" t="s">
        <v>1285</v>
      </c>
      <c r="C165" s="95">
        <v>0</v>
      </c>
      <c r="D165" s="95">
        <v>1</v>
      </c>
      <c r="E165" s="95">
        <v>0</v>
      </c>
      <c r="F165" s="95">
        <v>0</v>
      </c>
      <c r="G165" s="95">
        <v>0</v>
      </c>
      <c r="H165" s="95">
        <v>0</v>
      </c>
      <c r="I165" s="95">
        <v>0</v>
      </c>
      <c r="J165" s="95">
        <v>0</v>
      </c>
      <c r="K165" s="95"/>
      <c r="L165" s="95" t="s">
        <v>695</v>
      </c>
      <c r="M165" s="95" t="s">
        <v>629</v>
      </c>
      <c r="N165" s="95"/>
      <c r="O165" s="95"/>
      <c r="P165" s="95"/>
      <c r="Q165" s="95"/>
      <c r="R165" s="95" t="s">
        <v>1074</v>
      </c>
      <c r="S165" s="95" t="s">
        <v>1075</v>
      </c>
      <c r="T165" s="95" t="s">
        <v>28</v>
      </c>
      <c r="U165" s="95" t="s">
        <v>629</v>
      </c>
      <c r="V165" s="95" t="s">
        <v>702</v>
      </c>
      <c r="W165" s="95">
        <f t="shared" si="2"/>
        <v>10</v>
      </c>
    </row>
    <row r="166" spans="1:23" ht="199.5" customHeight="1" x14ac:dyDescent="0.2">
      <c r="A166" s="95" t="s">
        <v>123</v>
      </c>
      <c r="B166" s="95" t="s">
        <v>1286</v>
      </c>
      <c r="C166" s="95">
        <v>0</v>
      </c>
      <c r="D166" s="95">
        <v>1</v>
      </c>
      <c r="E166" s="95">
        <v>0</v>
      </c>
      <c r="F166" s="95">
        <v>0</v>
      </c>
      <c r="G166" s="95">
        <v>0</v>
      </c>
      <c r="H166" s="95">
        <v>0</v>
      </c>
      <c r="I166" s="95">
        <v>0</v>
      </c>
      <c r="J166" s="95">
        <v>1</v>
      </c>
      <c r="K166" s="95"/>
      <c r="L166" s="95" t="s">
        <v>695</v>
      </c>
      <c r="M166" s="95" t="s">
        <v>629</v>
      </c>
      <c r="N166" s="95"/>
      <c r="O166" s="95"/>
      <c r="P166" s="95" t="s">
        <v>1287</v>
      </c>
      <c r="Q166" s="95" t="s">
        <v>1288</v>
      </c>
      <c r="R166" s="95" t="s">
        <v>1289</v>
      </c>
      <c r="S166" s="95" t="s">
        <v>1290</v>
      </c>
      <c r="T166" s="95" t="s">
        <v>28</v>
      </c>
      <c r="U166" s="95" t="s">
        <v>629</v>
      </c>
      <c r="V166" s="95" t="s">
        <v>702</v>
      </c>
      <c r="W166" s="95">
        <f t="shared" si="2"/>
        <v>10</v>
      </c>
    </row>
    <row r="167" spans="1:23" ht="196.5" customHeight="1" x14ac:dyDescent="0.2">
      <c r="A167" s="95" t="s">
        <v>125</v>
      </c>
      <c r="B167" s="95" t="s">
        <v>1291</v>
      </c>
      <c r="C167" s="95">
        <v>0</v>
      </c>
      <c r="D167" s="95">
        <v>1</v>
      </c>
      <c r="E167" s="95">
        <v>0</v>
      </c>
      <c r="F167" s="95">
        <v>0</v>
      </c>
      <c r="G167" s="95">
        <v>0</v>
      </c>
      <c r="H167" s="95">
        <v>0</v>
      </c>
      <c r="I167" s="95">
        <v>0</v>
      </c>
      <c r="J167" s="95">
        <v>0</v>
      </c>
      <c r="K167" s="95"/>
      <c r="L167" s="95" t="s">
        <v>695</v>
      </c>
      <c r="M167" s="95" t="s">
        <v>629</v>
      </c>
      <c r="N167" s="95"/>
      <c r="O167" s="95"/>
      <c r="P167" s="95" t="s">
        <v>1292</v>
      </c>
      <c r="Q167" s="95" t="s">
        <v>1293</v>
      </c>
      <c r="R167" s="95" t="s">
        <v>1294</v>
      </c>
      <c r="S167" s="95" t="s">
        <v>1295</v>
      </c>
      <c r="T167" s="95" t="s">
        <v>28</v>
      </c>
      <c r="U167" s="95" t="s">
        <v>629</v>
      </c>
      <c r="V167" s="95" t="s">
        <v>702</v>
      </c>
      <c r="W167" s="95">
        <f t="shared" si="2"/>
        <v>10</v>
      </c>
    </row>
    <row r="168" spans="1:23" ht="156.75" customHeight="1" x14ac:dyDescent="0.2">
      <c r="A168" s="95" t="s">
        <v>127</v>
      </c>
      <c r="B168" s="95" t="s">
        <v>1296</v>
      </c>
      <c r="C168" s="95">
        <v>0</v>
      </c>
      <c r="D168" s="95">
        <v>1</v>
      </c>
      <c r="E168" s="95">
        <v>0</v>
      </c>
      <c r="F168" s="95">
        <v>0</v>
      </c>
      <c r="G168" s="95">
        <v>0</v>
      </c>
      <c r="H168" s="95">
        <v>0</v>
      </c>
      <c r="I168" s="95">
        <v>0</v>
      </c>
      <c r="J168" s="95">
        <v>0</v>
      </c>
      <c r="K168" s="95"/>
      <c r="L168" s="95" t="s">
        <v>695</v>
      </c>
      <c r="M168" s="95" t="s">
        <v>629</v>
      </c>
      <c r="N168" s="95"/>
      <c r="O168" s="95"/>
      <c r="P168" s="95" t="s">
        <v>1297</v>
      </c>
      <c r="Q168" s="95" t="s">
        <v>1298</v>
      </c>
      <c r="R168" s="95" t="s">
        <v>1299</v>
      </c>
      <c r="S168" s="95" t="s">
        <v>1300</v>
      </c>
      <c r="T168" s="95" t="s">
        <v>28</v>
      </c>
      <c r="U168" s="95" t="s">
        <v>629</v>
      </c>
      <c r="V168" s="95" t="s">
        <v>702</v>
      </c>
      <c r="W168" s="95">
        <f t="shared" si="2"/>
        <v>10</v>
      </c>
    </row>
    <row r="169" spans="1:23" ht="409.5" customHeight="1" x14ac:dyDescent="0.2">
      <c r="A169" s="95" t="s">
        <v>129</v>
      </c>
      <c r="B169" s="95" t="s">
        <v>1301</v>
      </c>
      <c r="C169" s="95">
        <v>0</v>
      </c>
      <c r="D169" s="95">
        <v>1</v>
      </c>
      <c r="E169" s="95">
        <v>0</v>
      </c>
      <c r="F169" s="95">
        <v>0</v>
      </c>
      <c r="G169" s="95">
        <v>0</v>
      </c>
      <c r="H169" s="95">
        <v>0</v>
      </c>
      <c r="I169" s="95">
        <v>0</v>
      </c>
      <c r="J169" s="95">
        <v>1</v>
      </c>
      <c r="K169" s="95"/>
      <c r="L169" s="95" t="s">
        <v>695</v>
      </c>
      <c r="M169" s="95" t="s">
        <v>629</v>
      </c>
      <c r="N169" s="95"/>
      <c r="O169" s="95"/>
      <c r="P169" s="95" t="s">
        <v>1302</v>
      </c>
      <c r="Q169" s="95" t="s">
        <v>1303</v>
      </c>
      <c r="R169" s="95" t="s">
        <v>1304</v>
      </c>
      <c r="S169" s="95" t="s">
        <v>1305</v>
      </c>
      <c r="T169" s="95" t="s">
        <v>28</v>
      </c>
      <c r="U169" s="95" t="s">
        <v>629</v>
      </c>
      <c r="V169" s="95" t="s">
        <v>702</v>
      </c>
      <c r="W169" s="95">
        <f t="shared" si="2"/>
        <v>10</v>
      </c>
    </row>
    <row r="170" spans="1:23" ht="185.25" customHeight="1" x14ac:dyDescent="0.2">
      <c r="A170" s="95" t="s">
        <v>131</v>
      </c>
      <c r="B170" s="95" t="s">
        <v>1306</v>
      </c>
      <c r="C170" s="95">
        <v>0</v>
      </c>
      <c r="D170" s="95">
        <v>1</v>
      </c>
      <c r="E170" s="95">
        <v>0</v>
      </c>
      <c r="F170" s="95">
        <v>0</v>
      </c>
      <c r="G170" s="95">
        <v>0</v>
      </c>
      <c r="H170" s="95">
        <v>0</v>
      </c>
      <c r="I170" s="95">
        <v>0</v>
      </c>
      <c r="J170" s="95">
        <v>1</v>
      </c>
      <c r="K170" s="95"/>
      <c r="L170" s="95" t="s">
        <v>695</v>
      </c>
      <c r="M170" s="95" t="s">
        <v>629</v>
      </c>
      <c r="N170" s="95"/>
      <c r="O170" s="95"/>
      <c r="P170" s="95" t="s">
        <v>1307</v>
      </c>
      <c r="Q170" s="95" t="s">
        <v>1308</v>
      </c>
      <c r="R170" s="95" t="s">
        <v>885</v>
      </c>
      <c r="S170" s="95" t="s">
        <v>886</v>
      </c>
      <c r="T170" s="95" t="s">
        <v>28</v>
      </c>
      <c r="U170" s="95" t="s">
        <v>629</v>
      </c>
      <c r="V170" s="95" t="s">
        <v>651</v>
      </c>
      <c r="W170" s="95">
        <f t="shared" si="2"/>
        <v>5</v>
      </c>
    </row>
    <row r="171" spans="1:23" ht="114" customHeight="1" x14ac:dyDescent="0.2">
      <c r="A171" s="95" t="s">
        <v>133</v>
      </c>
      <c r="B171" s="95" t="s">
        <v>1309</v>
      </c>
      <c r="C171" s="95">
        <v>0</v>
      </c>
      <c r="D171" s="95">
        <v>1</v>
      </c>
      <c r="E171" s="95">
        <v>0</v>
      </c>
      <c r="F171" s="95">
        <v>0</v>
      </c>
      <c r="G171" s="95">
        <v>0</v>
      </c>
      <c r="H171" s="95">
        <v>0</v>
      </c>
      <c r="I171" s="95">
        <v>0</v>
      </c>
      <c r="J171" s="95">
        <v>0</v>
      </c>
      <c r="K171" s="95"/>
      <c r="L171" s="95" t="s">
        <v>695</v>
      </c>
      <c r="M171" s="95" t="s">
        <v>629</v>
      </c>
      <c r="N171" s="95"/>
      <c r="O171" s="95"/>
      <c r="P171" s="95" t="s">
        <v>1310</v>
      </c>
      <c r="Q171" s="95" t="s">
        <v>1311</v>
      </c>
      <c r="R171" s="95" t="s">
        <v>1283</v>
      </c>
      <c r="S171" s="95" t="s">
        <v>1284</v>
      </c>
      <c r="T171" s="95" t="s">
        <v>28</v>
      </c>
      <c r="U171" s="95" t="s">
        <v>629</v>
      </c>
      <c r="V171" s="95" t="s">
        <v>651</v>
      </c>
      <c r="W171" s="95">
        <f t="shared" si="2"/>
        <v>5</v>
      </c>
    </row>
    <row r="172" spans="1:23" ht="240" customHeight="1" x14ac:dyDescent="0.2">
      <c r="A172" s="95" t="s">
        <v>135</v>
      </c>
      <c r="B172" s="95" t="s">
        <v>1312</v>
      </c>
      <c r="C172" s="95">
        <v>0</v>
      </c>
      <c r="D172" s="95">
        <v>1</v>
      </c>
      <c r="E172" s="95">
        <v>0</v>
      </c>
      <c r="F172" s="95">
        <v>0</v>
      </c>
      <c r="G172" s="95">
        <v>0</v>
      </c>
      <c r="H172" s="95">
        <v>0</v>
      </c>
      <c r="I172" s="95">
        <v>0</v>
      </c>
      <c r="J172" s="95">
        <v>1</v>
      </c>
      <c r="K172" s="95"/>
      <c r="L172" s="95" t="s">
        <v>695</v>
      </c>
      <c r="M172" s="95" t="s">
        <v>629</v>
      </c>
      <c r="N172" s="95"/>
      <c r="O172" s="95"/>
      <c r="P172" s="95" t="s">
        <v>1313</v>
      </c>
      <c r="Q172" s="95" t="s">
        <v>1314</v>
      </c>
      <c r="R172" s="95" t="s">
        <v>1315</v>
      </c>
      <c r="S172" s="95" t="s">
        <v>1316</v>
      </c>
      <c r="T172" s="95" t="s">
        <v>28</v>
      </c>
      <c r="U172" s="95" t="s">
        <v>629</v>
      </c>
      <c r="V172" s="95" t="s">
        <v>651</v>
      </c>
      <c r="W172" s="95">
        <f t="shared" si="2"/>
        <v>5</v>
      </c>
    </row>
    <row r="173" spans="1:23" ht="243" customHeight="1" x14ac:dyDescent="0.2">
      <c r="A173" s="95" t="s">
        <v>137</v>
      </c>
      <c r="B173" s="95" t="s">
        <v>1317</v>
      </c>
      <c r="C173" s="95">
        <v>0</v>
      </c>
      <c r="D173" s="95">
        <v>1</v>
      </c>
      <c r="E173" s="95">
        <v>0</v>
      </c>
      <c r="F173" s="95">
        <v>0</v>
      </c>
      <c r="G173" s="95">
        <v>0</v>
      </c>
      <c r="H173" s="95">
        <v>0</v>
      </c>
      <c r="I173" s="95">
        <v>0</v>
      </c>
      <c r="J173" s="95">
        <v>1</v>
      </c>
      <c r="K173" s="95"/>
      <c r="L173" s="95" t="s">
        <v>695</v>
      </c>
      <c r="M173" s="95" t="s">
        <v>629</v>
      </c>
      <c r="N173" s="95"/>
      <c r="O173" s="95"/>
      <c r="P173" s="95" t="s">
        <v>1318</v>
      </c>
      <c r="Q173" s="95" t="s">
        <v>1319</v>
      </c>
      <c r="R173" s="95" t="s">
        <v>1315</v>
      </c>
      <c r="S173" s="95" t="s">
        <v>1316</v>
      </c>
      <c r="T173" s="95" t="s">
        <v>28</v>
      </c>
      <c r="U173" s="95" t="s">
        <v>629</v>
      </c>
      <c r="V173" s="95" t="s">
        <v>651</v>
      </c>
      <c r="W173" s="95">
        <f t="shared" si="2"/>
        <v>5</v>
      </c>
    </row>
    <row r="174" spans="1:23" ht="199.5" customHeight="1" x14ac:dyDescent="0.2">
      <c r="A174" s="95" t="s">
        <v>139</v>
      </c>
      <c r="B174" s="95" t="s">
        <v>1320</v>
      </c>
      <c r="C174" s="95">
        <v>0</v>
      </c>
      <c r="D174" s="95">
        <v>1</v>
      </c>
      <c r="E174" s="95">
        <v>0</v>
      </c>
      <c r="F174" s="95">
        <v>0</v>
      </c>
      <c r="G174" s="95">
        <v>0</v>
      </c>
      <c r="H174" s="95">
        <v>0</v>
      </c>
      <c r="I174" s="95">
        <v>0</v>
      </c>
      <c r="J174" s="95">
        <v>0</v>
      </c>
      <c r="K174" s="95"/>
      <c r="L174" s="95" t="s">
        <v>695</v>
      </c>
      <c r="M174" s="95" t="s">
        <v>629</v>
      </c>
      <c r="N174" s="95"/>
      <c r="O174" s="95"/>
      <c r="P174" s="95" t="s">
        <v>1321</v>
      </c>
      <c r="Q174" s="95" t="s">
        <v>1322</v>
      </c>
      <c r="R174" s="95" t="s">
        <v>1323</v>
      </c>
      <c r="S174" s="95" t="s">
        <v>1324</v>
      </c>
      <c r="T174" s="95" t="s">
        <v>28</v>
      </c>
      <c r="U174" s="95" t="s">
        <v>629</v>
      </c>
      <c r="V174" s="95" t="s">
        <v>651</v>
      </c>
      <c r="W174" s="95">
        <f t="shared" si="2"/>
        <v>5</v>
      </c>
    </row>
    <row r="175" spans="1:23" ht="206.25" customHeight="1" x14ac:dyDescent="0.2">
      <c r="A175" s="95" t="s">
        <v>141</v>
      </c>
      <c r="B175" s="95" t="s">
        <v>1325</v>
      </c>
      <c r="C175" s="95">
        <v>0</v>
      </c>
      <c r="D175" s="95">
        <v>1</v>
      </c>
      <c r="E175" s="95">
        <v>0</v>
      </c>
      <c r="F175" s="95">
        <v>0</v>
      </c>
      <c r="G175" s="95">
        <v>0</v>
      </c>
      <c r="H175" s="95">
        <v>0</v>
      </c>
      <c r="I175" s="95">
        <v>0</v>
      </c>
      <c r="J175" s="95">
        <v>1</v>
      </c>
      <c r="K175" s="95"/>
      <c r="L175" s="95" t="s">
        <v>695</v>
      </c>
      <c r="M175" s="95" t="s">
        <v>629</v>
      </c>
      <c r="N175" s="95"/>
      <c r="O175" s="95"/>
      <c r="P175" s="95" t="s">
        <v>1326</v>
      </c>
      <c r="Q175" s="95" t="s">
        <v>1327</v>
      </c>
      <c r="R175" s="95" t="s">
        <v>1328</v>
      </c>
      <c r="S175" s="95" t="s">
        <v>1329</v>
      </c>
      <c r="T175" s="95" t="s">
        <v>28</v>
      </c>
      <c r="U175" s="95" t="s">
        <v>629</v>
      </c>
      <c r="V175" s="95" t="s">
        <v>651</v>
      </c>
      <c r="W175" s="95">
        <f t="shared" si="2"/>
        <v>5</v>
      </c>
    </row>
    <row r="176" spans="1:23" ht="127.5" customHeight="1" x14ac:dyDescent="0.2">
      <c r="A176" s="95" t="s">
        <v>143</v>
      </c>
      <c r="B176" s="95" t="s">
        <v>1330</v>
      </c>
      <c r="C176" s="95">
        <v>0</v>
      </c>
      <c r="D176" s="95">
        <v>1</v>
      </c>
      <c r="E176" s="95">
        <v>0</v>
      </c>
      <c r="F176" s="95">
        <v>0</v>
      </c>
      <c r="G176" s="95">
        <v>0</v>
      </c>
      <c r="H176" s="95">
        <v>0</v>
      </c>
      <c r="I176" s="95">
        <v>0</v>
      </c>
      <c r="J176" s="95">
        <v>1</v>
      </c>
      <c r="K176" s="95"/>
      <c r="L176" s="95" t="s">
        <v>695</v>
      </c>
      <c r="M176" s="95" t="s">
        <v>629</v>
      </c>
      <c r="N176" s="95"/>
      <c r="O176" s="95"/>
      <c r="P176" s="95" t="s">
        <v>1331</v>
      </c>
      <c r="Q176" s="95" t="s">
        <v>1332</v>
      </c>
      <c r="R176" s="95" t="s">
        <v>1333</v>
      </c>
      <c r="S176" s="95" t="s">
        <v>1334</v>
      </c>
      <c r="T176" s="95" t="s">
        <v>28</v>
      </c>
      <c r="U176" s="95" t="s">
        <v>629</v>
      </c>
      <c r="V176" s="95" t="s">
        <v>651</v>
      </c>
      <c r="W176" s="95">
        <f t="shared" si="2"/>
        <v>5</v>
      </c>
    </row>
    <row r="177" spans="1:23" ht="285" customHeight="1" x14ac:dyDescent="0.2">
      <c r="A177" s="95" t="s">
        <v>308</v>
      </c>
      <c r="B177" s="95" t="s">
        <v>1335</v>
      </c>
      <c r="C177" s="95">
        <v>0</v>
      </c>
      <c r="D177" s="95">
        <v>0</v>
      </c>
      <c r="E177" s="95">
        <v>0</v>
      </c>
      <c r="F177" s="95">
        <v>1</v>
      </c>
      <c r="G177" s="95">
        <v>0</v>
      </c>
      <c r="H177" s="95">
        <v>0</v>
      </c>
      <c r="I177" s="95">
        <v>0</v>
      </c>
      <c r="J177" s="95">
        <v>1</v>
      </c>
      <c r="K177" s="95"/>
      <c r="L177" s="95" t="s">
        <v>829</v>
      </c>
      <c r="M177" s="95" t="s">
        <v>629</v>
      </c>
      <c r="N177" s="95" t="s">
        <v>830</v>
      </c>
      <c r="O177" s="95"/>
      <c r="P177" s="95" t="s">
        <v>1336</v>
      </c>
      <c r="Q177" s="95" t="s">
        <v>1337</v>
      </c>
      <c r="R177" s="95" t="s">
        <v>1338</v>
      </c>
      <c r="S177" s="95" t="s">
        <v>1339</v>
      </c>
      <c r="T177" s="95" t="s">
        <v>28</v>
      </c>
      <c r="U177" s="95" t="s">
        <v>629</v>
      </c>
      <c r="V177" s="95" t="s">
        <v>702</v>
      </c>
      <c r="W177" s="95">
        <f t="shared" si="2"/>
        <v>10</v>
      </c>
    </row>
    <row r="178" spans="1:23" ht="221.25" customHeight="1" x14ac:dyDescent="0.2">
      <c r="A178" s="95" t="s">
        <v>310</v>
      </c>
      <c r="B178" s="95" t="s">
        <v>1340</v>
      </c>
      <c r="C178" s="95">
        <v>0</v>
      </c>
      <c r="D178" s="95">
        <v>0</v>
      </c>
      <c r="E178" s="95">
        <v>0</v>
      </c>
      <c r="F178" s="95">
        <v>1</v>
      </c>
      <c r="G178" s="95">
        <v>0</v>
      </c>
      <c r="H178" s="95">
        <v>0</v>
      </c>
      <c r="I178" s="95">
        <v>0</v>
      </c>
      <c r="J178" s="95">
        <v>1</v>
      </c>
      <c r="K178" s="95"/>
      <c r="L178" s="95" t="s">
        <v>829</v>
      </c>
      <c r="M178" s="95" t="s">
        <v>629</v>
      </c>
      <c r="N178" s="95" t="s">
        <v>830</v>
      </c>
      <c r="O178" s="95"/>
      <c r="P178" s="95" t="s">
        <v>1341</v>
      </c>
      <c r="Q178" s="95" t="s">
        <v>1342</v>
      </c>
      <c r="R178" s="95" t="s">
        <v>1343</v>
      </c>
      <c r="S178" s="95" t="s">
        <v>1339</v>
      </c>
      <c r="T178" s="95" t="s">
        <v>28</v>
      </c>
      <c r="U178" s="95" t="s">
        <v>629</v>
      </c>
      <c r="V178" s="95" t="s">
        <v>651</v>
      </c>
      <c r="W178" s="95">
        <f t="shared" si="2"/>
        <v>5</v>
      </c>
    </row>
    <row r="179" spans="1:23" ht="171" customHeight="1" x14ac:dyDescent="0.2">
      <c r="A179" s="95" t="s">
        <v>312</v>
      </c>
      <c r="B179" s="95" t="s">
        <v>1344</v>
      </c>
      <c r="C179" s="95">
        <v>0</v>
      </c>
      <c r="D179" s="95">
        <v>0</v>
      </c>
      <c r="E179" s="95">
        <v>0</v>
      </c>
      <c r="F179" s="95">
        <v>1</v>
      </c>
      <c r="G179" s="95">
        <v>0</v>
      </c>
      <c r="H179" s="95">
        <v>0</v>
      </c>
      <c r="I179" s="95">
        <v>0</v>
      </c>
      <c r="J179" s="95">
        <v>1</v>
      </c>
      <c r="K179" s="95"/>
      <c r="L179" s="95" t="s">
        <v>829</v>
      </c>
      <c r="M179" s="95" t="s">
        <v>629</v>
      </c>
      <c r="N179" s="95" t="s">
        <v>830</v>
      </c>
      <c r="O179" s="95"/>
      <c r="P179" s="95" t="s">
        <v>1345</v>
      </c>
      <c r="Q179" s="95" t="s">
        <v>1346</v>
      </c>
      <c r="R179" s="95" t="s">
        <v>1347</v>
      </c>
      <c r="S179" s="95" t="s">
        <v>1348</v>
      </c>
      <c r="T179" s="95" t="s">
        <v>28</v>
      </c>
      <c r="U179" s="95" t="s">
        <v>629</v>
      </c>
      <c r="V179" s="95" t="s">
        <v>651</v>
      </c>
      <c r="W179" s="95">
        <f t="shared" si="2"/>
        <v>5</v>
      </c>
    </row>
    <row r="180" spans="1:23" ht="270.75" customHeight="1" x14ac:dyDescent="0.2">
      <c r="A180" s="95" t="s">
        <v>314</v>
      </c>
      <c r="B180" s="95" t="s">
        <v>1349</v>
      </c>
      <c r="C180" s="95">
        <v>0</v>
      </c>
      <c r="D180" s="95">
        <v>0</v>
      </c>
      <c r="E180" s="95">
        <v>0</v>
      </c>
      <c r="F180" s="95">
        <v>1</v>
      </c>
      <c r="G180" s="95">
        <v>0</v>
      </c>
      <c r="H180" s="95">
        <v>0</v>
      </c>
      <c r="I180" s="95">
        <v>0</v>
      </c>
      <c r="J180" s="95">
        <v>1</v>
      </c>
      <c r="K180" s="95"/>
      <c r="L180" s="95" t="s">
        <v>829</v>
      </c>
      <c r="M180" s="95"/>
      <c r="N180" s="95" t="s">
        <v>830</v>
      </c>
      <c r="O180" s="95"/>
      <c r="P180" s="95" t="s">
        <v>1350</v>
      </c>
      <c r="Q180" s="95" t="s">
        <v>1351</v>
      </c>
      <c r="R180" s="95" t="s">
        <v>1352</v>
      </c>
      <c r="S180" s="95" t="s">
        <v>1305</v>
      </c>
      <c r="T180" s="95" t="s">
        <v>28</v>
      </c>
      <c r="U180" s="95"/>
      <c r="V180" s="95" t="s">
        <v>651</v>
      </c>
      <c r="W180" s="95">
        <f t="shared" si="2"/>
        <v>5</v>
      </c>
    </row>
    <row r="181" spans="1:23" ht="224.25" customHeight="1" x14ac:dyDescent="0.2">
      <c r="A181" s="95" t="s">
        <v>316</v>
      </c>
      <c r="B181" s="95" t="s">
        <v>1353</v>
      </c>
      <c r="C181" s="95">
        <v>0</v>
      </c>
      <c r="D181" s="95">
        <v>0</v>
      </c>
      <c r="E181" s="95">
        <v>0</v>
      </c>
      <c r="F181" s="95">
        <v>1</v>
      </c>
      <c r="G181" s="95">
        <v>0</v>
      </c>
      <c r="H181" s="95">
        <v>0</v>
      </c>
      <c r="I181" s="95">
        <v>0</v>
      </c>
      <c r="J181" s="95">
        <v>0</v>
      </c>
      <c r="K181" s="95"/>
      <c r="L181" s="95" t="s">
        <v>829</v>
      </c>
      <c r="M181" s="95" t="s">
        <v>629</v>
      </c>
      <c r="N181" s="95" t="s">
        <v>830</v>
      </c>
      <c r="O181" s="95"/>
      <c r="P181" s="95" t="s">
        <v>1354</v>
      </c>
      <c r="Q181" s="95" t="s">
        <v>1355</v>
      </c>
      <c r="R181" s="95" t="s">
        <v>1356</v>
      </c>
      <c r="S181" s="95" t="s">
        <v>1357</v>
      </c>
      <c r="T181" s="95" t="s">
        <v>28</v>
      </c>
      <c r="U181" s="95" t="s">
        <v>629</v>
      </c>
      <c r="V181" s="95" t="s">
        <v>645</v>
      </c>
      <c r="W181" s="95">
        <f t="shared" si="2"/>
        <v>20</v>
      </c>
    </row>
    <row r="182" spans="1:23" ht="142.5" customHeight="1" x14ac:dyDescent="0.2">
      <c r="A182" s="95" t="s">
        <v>318</v>
      </c>
      <c r="B182" s="95" t="s">
        <v>1358</v>
      </c>
      <c r="C182" s="95">
        <v>0</v>
      </c>
      <c r="D182" s="95">
        <v>0</v>
      </c>
      <c r="E182" s="95">
        <v>0</v>
      </c>
      <c r="F182" s="95">
        <v>1</v>
      </c>
      <c r="G182" s="95">
        <v>0</v>
      </c>
      <c r="H182" s="95">
        <v>0</v>
      </c>
      <c r="I182" s="95">
        <v>0</v>
      </c>
      <c r="J182" s="95">
        <v>1</v>
      </c>
      <c r="K182" s="95"/>
      <c r="L182" s="95" t="s">
        <v>829</v>
      </c>
      <c r="M182" s="95" t="s">
        <v>629</v>
      </c>
      <c r="N182" s="95" t="s">
        <v>830</v>
      </c>
      <c r="O182" s="95"/>
      <c r="P182" s="95" t="s">
        <v>1359</v>
      </c>
      <c r="Q182" s="95" t="s">
        <v>1360</v>
      </c>
      <c r="R182" s="95" t="s">
        <v>1361</v>
      </c>
      <c r="S182" s="95" t="s">
        <v>1362</v>
      </c>
      <c r="T182" s="95" t="s">
        <v>28</v>
      </c>
      <c r="U182" s="95" t="s">
        <v>629</v>
      </c>
      <c r="V182" s="95" t="s">
        <v>645</v>
      </c>
      <c r="W182" s="95">
        <f t="shared" si="2"/>
        <v>20</v>
      </c>
    </row>
    <row r="183" spans="1:23" ht="171" customHeight="1" x14ac:dyDescent="0.2">
      <c r="A183" s="95" t="s">
        <v>320</v>
      </c>
      <c r="B183" s="95" t="s">
        <v>1363</v>
      </c>
      <c r="C183" s="95">
        <v>0</v>
      </c>
      <c r="D183" s="95">
        <v>0</v>
      </c>
      <c r="E183" s="95">
        <v>0</v>
      </c>
      <c r="F183" s="95">
        <v>1</v>
      </c>
      <c r="G183" s="95">
        <v>0</v>
      </c>
      <c r="H183" s="95">
        <v>0</v>
      </c>
      <c r="I183" s="95">
        <v>0</v>
      </c>
      <c r="J183" s="95">
        <v>1</v>
      </c>
      <c r="K183" s="95"/>
      <c r="L183" s="95" t="s">
        <v>829</v>
      </c>
      <c r="M183" s="95" t="s">
        <v>629</v>
      </c>
      <c r="N183" s="95" t="s">
        <v>830</v>
      </c>
      <c r="O183" s="95"/>
      <c r="P183" s="95" t="s">
        <v>1364</v>
      </c>
      <c r="Q183" s="95" t="s">
        <v>1365</v>
      </c>
      <c r="R183" s="95" t="s">
        <v>1366</v>
      </c>
      <c r="S183" s="95" t="s">
        <v>1367</v>
      </c>
      <c r="T183" s="95" t="s">
        <v>28</v>
      </c>
      <c r="U183" s="95" t="s">
        <v>629</v>
      </c>
      <c r="V183" s="95" t="s">
        <v>645</v>
      </c>
      <c r="W183" s="95">
        <f t="shared" si="2"/>
        <v>20</v>
      </c>
    </row>
    <row r="184" spans="1:23" ht="289.5" customHeight="1" x14ac:dyDescent="0.2">
      <c r="A184" s="95" t="s">
        <v>322</v>
      </c>
      <c r="B184" s="95" t="s">
        <v>1368</v>
      </c>
      <c r="C184" s="95">
        <v>0</v>
      </c>
      <c r="D184" s="95">
        <v>0</v>
      </c>
      <c r="E184" s="95">
        <v>0</v>
      </c>
      <c r="F184" s="95">
        <v>1</v>
      </c>
      <c r="G184" s="95">
        <v>0</v>
      </c>
      <c r="H184" s="95">
        <v>0</v>
      </c>
      <c r="I184" s="95">
        <v>0</v>
      </c>
      <c r="J184" s="95">
        <v>1</v>
      </c>
      <c r="K184" s="95"/>
      <c r="L184" s="95" t="s">
        <v>829</v>
      </c>
      <c r="M184" s="95" t="s">
        <v>629</v>
      </c>
      <c r="N184" s="95" t="s">
        <v>830</v>
      </c>
      <c r="O184" s="95"/>
      <c r="P184" s="95" t="s">
        <v>1369</v>
      </c>
      <c r="Q184" s="95" t="s">
        <v>1370</v>
      </c>
      <c r="R184" s="95" t="s">
        <v>1371</v>
      </c>
      <c r="S184" s="95" t="s">
        <v>1372</v>
      </c>
      <c r="T184" s="95" t="s">
        <v>28</v>
      </c>
      <c r="U184" s="95" t="s">
        <v>629</v>
      </c>
      <c r="V184" s="95" t="s">
        <v>702</v>
      </c>
      <c r="W184" s="95">
        <f t="shared" si="2"/>
        <v>10</v>
      </c>
    </row>
    <row r="185" spans="1:23" ht="296.25" customHeight="1" x14ac:dyDescent="0.2">
      <c r="A185" s="95" t="s">
        <v>324</v>
      </c>
      <c r="B185" s="95" t="s">
        <v>1373</v>
      </c>
      <c r="C185" s="95">
        <v>0</v>
      </c>
      <c r="D185" s="95">
        <v>0</v>
      </c>
      <c r="E185" s="95">
        <v>0</v>
      </c>
      <c r="F185" s="95">
        <v>1</v>
      </c>
      <c r="G185" s="95">
        <v>0</v>
      </c>
      <c r="H185" s="95">
        <v>0</v>
      </c>
      <c r="I185" s="95">
        <v>0</v>
      </c>
      <c r="J185" s="95">
        <v>0</v>
      </c>
      <c r="K185" s="95"/>
      <c r="L185" s="95" t="s">
        <v>829</v>
      </c>
      <c r="M185" s="95" t="s">
        <v>629</v>
      </c>
      <c r="N185" s="95" t="s">
        <v>830</v>
      </c>
      <c r="O185" s="95" t="s">
        <v>1374</v>
      </c>
      <c r="P185" s="95"/>
      <c r="Q185" s="95"/>
      <c r="R185" s="95" t="s">
        <v>1375</v>
      </c>
      <c r="S185" s="95" t="s">
        <v>1376</v>
      </c>
      <c r="T185" s="95" t="s">
        <v>28</v>
      </c>
      <c r="U185" s="95" t="s">
        <v>629</v>
      </c>
      <c r="V185" s="95" t="s">
        <v>702</v>
      </c>
      <c r="W185" s="95">
        <f t="shared" si="2"/>
        <v>10</v>
      </c>
    </row>
    <row r="186" spans="1:23" ht="300" customHeight="1" x14ac:dyDescent="0.2">
      <c r="A186" s="95" t="s">
        <v>326</v>
      </c>
      <c r="B186" s="95" t="s">
        <v>1377</v>
      </c>
      <c r="C186" s="95">
        <v>0</v>
      </c>
      <c r="D186" s="95">
        <v>0</v>
      </c>
      <c r="E186" s="95">
        <v>0</v>
      </c>
      <c r="F186" s="95">
        <v>1</v>
      </c>
      <c r="G186" s="95">
        <v>0</v>
      </c>
      <c r="H186" s="95">
        <v>0</v>
      </c>
      <c r="I186" s="95">
        <v>0</v>
      </c>
      <c r="J186" s="95">
        <v>1</v>
      </c>
      <c r="K186" s="95"/>
      <c r="L186" s="95" t="s">
        <v>829</v>
      </c>
      <c r="M186" s="95" t="s">
        <v>629</v>
      </c>
      <c r="N186" s="95" t="s">
        <v>830</v>
      </c>
      <c r="O186" s="95"/>
      <c r="P186" s="95" t="s">
        <v>1378</v>
      </c>
      <c r="Q186" s="95" t="s">
        <v>1379</v>
      </c>
      <c r="R186" s="95" t="s">
        <v>1380</v>
      </c>
      <c r="S186" s="95" t="s">
        <v>1381</v>
      </c>
      <c r="T186" s="95" t="s">
        <v>28</v>
      </c>
      <c r="U186" s="95" t="s">
        <v>629</v>
      </c>
      <c r="V186" s="95" t="s">
        <v>651</v>
      </c>
      <c r="W186" s="95">
        <f t="shared" si="2"/>
        <v>5</v>
      </c>
    </row>
    <row r="187" spans="1:23" ht="77" customHeight="1" x14ac:dyDescent="0.2">
      <c r="A187" s="95" t="s">
        <v>371</v>
      </c>
      <c r="B187" s="95" t="s">
        <v>1382</v>
      </c>
      <c r="C187" s="95">
        <v>0</v>
      </c>
      <c r="D187" s="95">
        <v>0</v>
      </c>
      <c r="E187" s="95">
        <v>0</v>
      </c>
      <c r="F187" s="95">
        <v>0</v>
      </c>
      <c r="G187" s="95">
        <v>0</v>
      </c>
      <c r="H187" s="95">
        <v>1</v>
      </c>
      <c r="I187" s="95">
        <v>0</v>
      </c>
      <c r="J187" s="95">
        <v>1</v>
      </c>
      <c r="K187" s="95"/>
      <c r="L187" s="95" t="s">
        <v>1383</v>
      </c>
      <c r="M187" s="95" t="s">
        <v>629</v>
      </c>
      <c r="N187" s="95" t="s">
        <v>1384</v>
      </c>
      <c r="O187" s="95" t="s">
        <v>1385</v>
      </c>
      <c r="P187" s="95"/>
      <c r="Q187" s="95"/>
      <c r="R187" s="95" t="s">
        <v>1386</v>
      </c>
      <c r="S187" s="95" t="s">
        <v>1387</v>
      </c>
      <c r="T187" s="95" t="s">
        <v>28</v>
      </c>
      <c r="U187" s="95" t="s">
        <v>629</v>
      </c>
      <c r="V187" s="95" t="s">
        <v>645</v>
      </c>
      <c r="W187" s="95">
        <f t="shared" si="2"/>
        <v>20</v>
      </c>
    </row>
    <row r="188" spans="1:23" ht="77" customHeight="1" x14ac:dyDescent="0.2">
      <c r="A188" s="95" t="s">
        <v>372</v>
      </c>
      <c r="B188" s="95" t="s">
        <v>1388</v>
      </c>
      <c r="C188" s="95">
        <v>0</v>
      </c>
      <c r="D188" s="95">
        <v>0</v>
      </c>
      <c r="E188" s="95">
        <v>0</v>
      </c>
      <c r="F188" s="95">
        <v>0</v>
      </c>
      <c r="G188" s="95">
        <v>0</v>
      </c>
      <c r="H188" s="95">
        <v>1</v>
      </c>
      <c r="I188" s="95">
        <v>0</v>
      </c>
      <c r="J188" s="95">
        <v>1</v>
      </c>
      <c r="K188" s="95"/>
      <c r="L188" s="95" t="s">
        <v>1383</v>
      </c>
      <c r="M188" s="95" t="s">
        <v>629</v>
      </c>
      <c r="N188" s="95" t="s">
        <v>1384</v>
      </c>
      <c r="O188" s="95" t="s">
        <v>1385</v>
      </c>
      <c r="P188" s="95"/>
      <c r="Q188" s="95"/>
      <c r="R188" s="95" t="s">
        <v>1386</v>
      </c>
      <c r="S188" s="95" t="s">
        <v>1387</v>
      </c>
      <c r="T188" s="95" t="s">
        <v>28</v>
      </c>
      <c r="U188" s="95" t="s">
        <v>629</v>
      </c>
      <c r="V188" s="95" t="s">
        <v>645</v>
      </c>
      <c r="W188" s="95">
        <f t="shared" si="2"/>
        <v>20</v>
      </c>
    </row>
    <row r="189" spans="1:23" ht="77" customHeight="1" x14ac:dyDescent="0.2">
      <c r="A189" s="95" t="s">
        <v>373</v>
      </c>
      <c r="B189" s="95" t="s">
        <v>1389</v>
      </c>
      <c r="C189" s="95">
        <v>0</v>
      </c>
      <c r="D189" s="95">
        <v>0</v>
      </c>
      <c r="E189" s="95">
        <v>0</v>
      </c>
      <c r="F189" s="95">
        <v>0</v>
      </c>
      <c r="G189" s="95">
        <v>0</v>
      </c>
      <c r="H189" s="95">
        <v>1</v>
      </c>
      <c r="I189" s="95">
        <v>0</v>
      </c>
      <c r="J189" s="95">
        <v>1</v>
      </c>
      <c r="K189" s="95"/>
      <c r="L189" s="95" t="s">
        <v>1383</v>
      </c>
      <c r="M189" s="95" t="s">
        <v>629</v>
      </c>
      <c r="N189" s="95" t="s">
        <v>1384</v>
      </c>
      <c r="O189" s="95" t="s">
        <v>1385</v>
      </c>
      <c r="P189" s="95"/>
      <c r="Q189" s="95"/>
      <c r="R189" s="95" t="s">
        <v>1386</v>
      </c>
      <c r="S189" s="95" t="s">
        <v>1387</v>
      </c>
      <c r="T189" s="95" t="s">
        <v>28</v>
      </c>
      <c r="U189" s="95" t="s">
        <v>629</v>
      </c>
      <c r="V189" s="95" t="s">
        <v>645</v>
      </c>
      <c r="W189" s="95">
        <f t="shared" si="2"/>
        <v>20</v>
      </c>
    </row>
    <row r="190" spans="1:23" ht="77" customHeight="1" x14ac:dyDescent="0.2">
      <c r="A190" s="95" t="s">
        <v>374</v>
      </c>
      <c r="B190" s="95" t="s">
        <v>1390</v>
      </c>
      <c r="C190" s="95">
        <v>0</v>
      </c>
      <c r="D190" s="95">
        <v>0</v>
      </c>
      <c r="E190" s="95">
        <v>0</v>
      </c>
      <c r="F190" s="95">
        <v>0</v>
      </c>
      <c r="G190" s="95">
        <v>0</v>
      </c>
      <c r="H190" s="95">
        <v>1</v>
      </c>
      <c r="I190" s="95">
        <v>0</v>
      </c>
      <c r="J190" s="95">
        <v>1</v>
      </c>
      <c r="K190" s="95"/>
      <c r="L190" s="95" t="s">
        <v>1383</v>
      </c>
      <c r="M190" s="95" t="s">
        <v>629</v>
      </c>
      <c r="N190" s="95" t="s">
        <v>1384</v>
      </c>
      <c r="O190" s="95" t="s">
        <v>1385</v>
      </c>
      <c r="P190" s="95"/>
      <c r="Q190" s="95"/>
      <c r="R190" s="95" t="s">
        <v>1386</v>
      </c>
      <c r="S190" s="95" t="s">
        <v>1387</v>
      </c>
      <c r="T190" s="95" t="s">
        <v>28</v>
      </c>
      <c r="U190" s="95" t="s">
        <v>629</v>
      </c>
      <c r="V190" s="95" t="s">
        <v>645</v>
      </c>
      <c r="W190" s="95">
        <f t="shared" si="2"/>
        <v>20</v>
      </c>
    </row>
    <row r="191" spans="1:23" ht="77" customHeight="1" x14ac:dyDescent="0.2">
      <c r="A191" s="95" t="s">
        <v>375</v>
      </c>
      <c r="B191" s="95" t="s">
        <v>1391</v>
      </c>
      <c r="C191" s="95">
        <v>0</v>
      </c>
      <c r="D191" s="95">
        <v>0</v>
      </c>
      <c r="E191" s="95">
        <v>0</v>
      </c>
      <c r="F191" s="95">
        <v>0</v>
      </c>
      <c r="G191" s="95">
        <v>0</v>
      </c>
      <c r="H191" s="95">
        <v>1</v>
      </c>
      <c r="I191" s="95">
        <v>0</v>
      </c>
      <c r="J191" s="95">
        <v>1</v>
      </c>
      <c r="K191" s="95"/>
      <c r="L191" s="95" t="s">
        <v>1383</v>
      </c>
      <c r="M191" s="95" t="s">
        <v>629</v>
      </c>
      <c r="N191" s="95" t="s">
        <v>1384</v>
      </c>
      <c r="O191" s="95" t="s">
        <v>1385</v>
      </c>
      <c r="P191" s="95"/>
      <c r="Q191" s="95"/>
      <c r="R191" s="95" t="s">
        <v>1386</v>
      </c>
      <c r="S191" s="95" t="s">
        <v>1387</v>
      </c>
      <c r="T191" s="95" t="s">
        <v>28</v>
      </c>
      <c r="U191" s="95" t="s">
        <v>629</v>
      </c>
      <c r="V191" s="95" t="s">
        <v>702</v>
      </c>
      <c r="W191" s="95">
        <f t="shared" si="2"/>
        <v>10</v>
      </c>
    </row>
    <row r="192" spans="1:23" ht="77" customHeight="1" x14ac:dyDescent="0.2">
      <c r="A192" s="95" t="s">
        <v>376</v>
      </c>
      <c r="B192" s="95" t="s">
        <v>1392</v>
      </c>
      <c r="C192" s="95">
        <v>0</v>
      </c>
      <c r="D192" s="95">
        <v>0</v>
      </c>
      <c r="E192" s="95">
        <v>0</v>
      </c>
      <c r="F192" s="95">
        <v>0</v>
      </c>
      <c r="G192" s="95">
        <v>0</v>
      </c>
      <c r="H192" s="95">
        <v>1</v>
      </c>
      <c r="I192" s="95">
        <v>0</v>
      </c>
      <c r="J192" s="95">
        <v>1</v>
      </c>
      <c r="K192" s="95"/>
      <c r="L192" s="95" t="s">
        <v>1383</v>
      </c>
      <c r="M192" s="95" t="s">
        <v>629</v>
      </c>
      <c r="N192" s="95" t="s">
        <v>1384</v>
      </c>
      <c r="O192" s="95" t="s">
        <v>1385</v>
      </c>
      <c r="P192" s="95"/>
      <c r="Q192" s="95"/>
      <c r="R192" s="95" t="s">
        <v>1386</v>
      </c>
      <c r="S192" s="95" t="s">
        <v>1387</v>
      </c>
      <c r="T192" s="95" t="s">
        <v>28</v>
      </c>
      <c r="U192" s="95" t="s">
        <v>629</v>
      </c>
      <c r="V192" s="95" t="s">
        <v>702</v>
      </c>
      <c r="W192" s="95">
        <f t="shared" si="2"/>
        <v>10</v>
      </c>
    </row>
    <row r="193" spans="1:23" ht="77" customHeight="1" x14ac:dyDescent="0.2">
      <c r="A193" s="95" t="s">
        <v>377</v>
      </c>
      <c r="B193" s="95" t="s">
        <v>1393</v>
      </c>
      <c r="C193" s="95">
        <v>0</v>
      </c>
      <c r="D193" s="95">
        <v>0</v>
      </c>
      <c r="E193" s="95">
        <v>0</v>
      </c>
      <c r="F193" s="95">
        <v>0</v>
      </c>
      <c r="G193" s="95">
        <v>0</v>
      </c>
      <c r="H193" s="95">
        <v>1</v>
      </c>
      <c r="I193" s="95">
        <v>0</v>
      </c>
      <c r="J193" s="95">
        <v>1</v>
      </c>
      <c r="K193" s="95"/>
      <c r="L193" s="95" t="s">
        <v>1383</v>
      </c>
      <c r="M193" s="95" t="s">
        <v>629</v>
      </c>
      <c r="N193" s="95" t="s">
        <v>1384</v>
      </c>
      <c r="O193" s="95" t="s">
        <v>1385</v>
      </c>
      <c r="P193" s="95"/>
      <c r="Q193" s="95"/>
      <c r="R193" s="95" t="s">
        <v>1386</v>
      </c>
      <c r="S193" s="95" t="s">
        <v>1387</v>
      </c>
      <c r="T193" s="95" t="s">
        <v>28</v>
      </c>
      <c r="U193" s="95" t="s">
        <v>629</v>
      </c>
      <c r="V193" s="95" t="s">
        <v>702</v>
      </c>
      <c r="W193" s="95">
        <f t="shared" si="2"/>
        <v>10</v>
      </c>
    </row>
    <row r="194" spans="1:23" ht="77" customHeight="1" x14ac:dyDescent="0.2">
      <c r="A194" s="95" t="s">
        <v>378</v>
      </c>
      <c r="B194" s="95" t="s">
        <v>1394</v>
      </c>
      <c r="C194" s="95">
        <v>0</v>
      </c>
      <c r="D194" s="95">
        <v>0</v>
      </c>
      <c r="E194" s="95">
        <v>0</v>
      </c>
      <c r="F194" s="95">
        <v>0</v>
      </c>
      <c r="G194" s="95">
        <v>0</v>
      </c>
      <c r="H194" s="95">
        <v>1</v>
      </c>
      <c r="I194" s="95">
        <v>0</v>
      </c>
      <c r="J194" s="95">
        <v>1</v>
      </c>
      <c r="K194" s="95"/>
      <c r="L194" s="95" t="s">
        <v>1383</v>
      </c>
      <c r="M194" s="95" t="s">
        <v>629</v>
      </c>
      <c r="N194" s="95" t="s">
        <v>1384</v>
      </c>
      <c r="O194" s="95" t="s">
        <v>1385</v>
      </c>
      <c r="P194" s="95"/>
      <c r="Q194" s="95"/>
      <c r="R194" s="95" t="s">
        <v>1386</v>
      </c>
      <c r="S194" s="95" t="s">
        <v>1387</v>
      </c>
      <c r="T194" s="95" t="s">
        <v>28</v>
      </c>
      <c r="U194" s="95" t="s">
        <v>629</v>
      </c>
      <c r="V194" s="95" t="s">
        <v>702</v>
      </c>
      <c r="W194" s="95">
        <f t="shared" si="2"/>
        <v>10</v>
      </c>
    </row>
    <row r="195" spans="1:23" ht="77" customHeight="1" x14ac:dyDescent="0.2">
      <c r="A195" s="95" t="s">
        <v>379</v>
      </c>
      <c r="B195" s="95" t="s">
        <v>1395</v>
      </c>
      <c r="C195" s="95">
        <v>0</v>
      </c>
      <c r="D195" s="95">
        <v>0</v>
      </c>
      <c r="E195" s="95">
        <v>0</v>
      </c>
      <c r="F195" s="95">
        <v>0</v>
      </c>
      <c r="G195" s="95">
        <v>0</v>
      </c>
      <c r="H195" s="95">
        <v>1</v>
      </c>
      <c r="I195" s="95">
        <v>0</v>
      </c>
      <c r="J195" s="95">
        <v>1</v>
      </c>
      <c r="K195" s="95"/>
      <c r="L195" s="95" t="s">
        <v>1383</v>
      </c>
      <c r="M195" s="95" t="s">
        <v>629</v>
      </c>
      <c r="N195" s="95" t="s">
        <v>1384</v>
      </c>
      <c r="O195" s="95" t="s">
        <v>1385</v>
      </c>
      <c r="P195" s="95"/>
      <c r="Q195" s="95"/>
      <c r="R195" s="95" t="s">
        <v>1386</v>
      </c>
      <c r="S195" s="95" t="s">
        <v>1387</v>
      </c>
      <c r="T195" s="95" t="s">
        <v>28</v>
      </c>
      <c r="U195" s="95" t="s">
        <v>629</v>
      </c>
      <c r="V195" s="95" t="s">
        <v>702</v>
      </c>
      <c r="W195" s="95">
        <f t="shared" ref="W195:W258" si="3">IF($V195="Critical Importance",20,IF($V195="Minor Importance",5,10))</f>
        <v>10</v>
      </c>
    </row>
    <row r="196" spans="1:23" ht="77" customHeight="1" x14ac:dyDescent="0.2">
      <c r="A196" s="95" t="s">
        <v>380</v>
      </c>
      <c r="B196" s="95" t="s">
        <v>1396</v>
      </c>
      <c r="C196" s="95">
        <v>0</v>
      </c>
      <c r="D196" s="95">
        <v>0</v>
      </c>
      <c r="E196" s="95">
        <v>0</v>
      </c>
      <c r="F196" s="95">
        <v>0</v>
      </c>
      <c r="G196" s="95">
        <v>0</v>
      </c>
      <c r="H196" s="95">
        <v>1</v>
      </c>
      <c r="I196" s="95">
        <v>0</v>
      </c>
      <c r="J196" s="95">
        <v>1</v>
      </c>
      <c r="K196" s="95"/>
      <c r="L196" s="95" t="s">
        <v>1383</v>
      </c>
      <c r="M196" s="95" t="s">
        <v>629</v>
      </c>
      <c r="N196" s="95" t="s">
        <v>1384</v>
      </c>
      <c r="O196" s="95" t="s">
        <v>1385</v>
      </c>
      <c r="P196" s="95"/>
      <c r="Q196" s="95"/>
      <c r="R196" s="95" t="s">
        <v>1386</v>
      </c>
      <c r="S196" s="95" t="s">
        <v>1387</v>
      </c>
      <c r="T196" s="95" t="s">
        <v>28</v>
      </c>
      <c r="U196" s="95" t="s">
        <v>629</v>
      </c>
      <c r="V196" s="95" t="s">
        <v>702</v>
      </c>
      <c r="W196" s="95">
        <f t="shared" si="3"/>
        <v>10</v>
      </c>
    </row>
    <row r="197" spans="1:23" ht="77" customHeight="1" x14ac:dyDescent="0.2">
      <c r="A197" s="95" t="s">
        <v>381</v>
      </c>
      <c r="B197" s="95" t="s">
        <v>1397</v>
      </c>
      <c r="C197" s="95">
        <v>0</v>
      </c>
      <c r="D197" s="95">
        <v>0</v>
      </c>
      <c r="E197" s="95">
        <v>0</v>
      </c>
      <c r="F197" s="95">
        <v>0</v>
      </c>
      <c r="G197" s="95">
        <v>0</v>
      </c>
      <c r="H197" s="95">
        <v>1</v>
      </c>
      <c r="I197" s="95">
        <v>0</v>
      </c>
      <c r="J197" s="95">
        <v>1</v>
      </c>
      <c r="K197" s="95"/>
      <c r="L197" s="95" t="s">
        <v>1383</v>
      </c>
      <c r="M197" s="95" t="s">
        <v>629</v>
      </c>
      <c r="N197" s="95" t="s">
        <v>1384</v>
      </c>
      <c r="O197" s="95" t="s">
        <v>1385</v>
      </c>
      <c r="P197" s="95"/>
      <c r="Q197" s="95"/>
      <c r="R197" s="95" t="s">
        <v>1386</v>
      </c>
      <c r="S197" s="95" t="s">
        <v>1387</v>
      </c>
      <c r="T197" s="95" t="s">
        <v>28</v>
      </c>
      <c r="U197" s="95" t="s">
        <v>629</v>
      </c>
      <c r="V197" s="95" t="s">
        <v>702</v>
      </c>
      <c r="W197" s="95">
        <f t="shared" si="3"/>
        <v>10</v>
      </c>
    </row>
    <row r="198" spans="1:23" ht="77" customHeight="1" x14ac:dyDescent="0.2">
      <c r="A198" s="95" t="s">
        <v>382</v>
      </c>
      <c r="B198" s="95" t="s">
        <v>1398</v>
      </c>
      <c r="C198" s="95">
        <v>0</v>
      </c>
      <c r="D198" s="95">
        <v>0</v>
      </c>
      <c r="E198" s="95">
        <v>0</v>
      </c>
      <c r="F198" s="95">
        <v>0</v>
      </c>
      <c r="G198" s="95">
        <v>0</v>
      </c>
      <c r="H198" s="95">
        <v>1</v>
      </c>
      <c r="I198" s="95">
        <v>0</v>
      </c>
      <c r="J198" s="95">
        <v>1</v>
      </c>
      <c r="K198" s="95"/>
      <c r="L198" s="95" t="s">
        <v>1383</v>
      </c>
      <c r="M198" s="95" t="s">
        <v>629</v>
      </c>
      <c r="N198" s="95" t="s">
        <v>1384</v>
      </c>
      <c r="O198" s="95" t="s">
        <v>1385</v>
      </c>
      <c r="P198" s="95"/>
      <c r="Q198" s="95"/>
      <c r="R198" s="95" t="s">
        <v>1386</v>
      </c>
      <c r="S198" s="95" t="s">
        <v>1387</v>
      </c>
      <c r="T198" s="95" t="s">
        <v>28</v>
      </c>
      <c r="U198" s="95" t="s">
        <v>629</v>
      </c>
      <c r="V198" s="95" t="s">
        <v>702</v>
      </c>
      <c r="W198" s="95">
        <f t="shared" si="3"/>
        <v>10</v>
      </c>
    </row>
    <row r="199" spans="1:23" ht="77" customHeight="1" x14ac:dyDescent="0.2">
      <c r="A199" s="95" t="s">
        <v>383</v>
      </c>
      <c r="B199" s="95" t="s">
        <v>1399</v>
      </c>
      <c r="C199" s="95">
        <v>0</v>
      </c>
      <c r="D199" s="95">
        <v>0</v>
      </c>
      <c r="E199" s="95">
        <v>0</v>
      </c>
      <c r="F199" s="95">
        <v>0</v>
      </c>
      <c r="G199" s="95">
        <v>0</v>
      </c>
      <c r="H199" s="95">
        <v>1</v>
      </c>
      <c r="I199" s="95">
        <v>0</v>
      </c>
      <c r="J199" s="95">
        <v>1</v>
      </c>
      <c r="K199" s="95"/>
      <c r="L199" s="95" t="s">
        <v>1383</v>
      </c>
      <c r="M199" s="95" t="s">
        <v>629</v>
      </c>
      <c r="N199" s="95" t="s">
        <v>1384</v>
      </c>
      <c r="O199" s="95" t="s">
        <v>1385</v>
      </c>
      <c r="P199" s="95"/>
      <c r="Q199" s="95"/>
      <c r="R199" s="95" t="s">
        <v>1386</v>
      </c>
      <c r="S199" s="95" t="s">
        <v>1387</v>
      </c>
      <c r="T199" s="95" t="s">
        <v>28</v>
      </c>
      <c r="U199" s="95" t="s">
        <v>629</v>
      </c>
      <c r="V199" s="95" t="s">
        <v>702</v>
      </c>
      <c r="W199" s="95">
        <f t="shared" si="3"/>
        <v>10</v>
      </c>
    </row>
    <row r="200" spans="1:23" ht="77" customHeight="1" x14ac:dyDescent="0.2">
      <c r="A200" s="95" t="s">
        <v>384</v>
      </c>
      <c r="B200" s="95" t="s">
        <v>1400</v>
      </c>
      <c r="C200" s="95">
        <v>0</v>
      </c>
      <c r="D200" s="95">
        <v>0</v>
      </c>
      <c r="E200" s="95">
        <v>0</v>
      </c>
      <c r="F200" s="95">
        <v>0</v>
      </c>
      <c r="G200" s="95">
        <v>0</v>
      </c>
      <c r="H200" s="95">
        <v>1</v>
      </c>
      <c r="I200" s="95">
        <v>0</v>
      </c>
      <c r="J200" s="95">
        <v>1</v>
      </c>
      <c r="K200" s="95"/>
      <c r="L200" s="95" t="s">
        <v>1383</v>
      </c>
      <c r="M200" s="95" t="s">
        <v>629</v>
      </c>
      <c r="N200" s="95" t="s">
        <v>1384</v>
      </c>
      <c r="O200" s="95" t="s">
        <v>1385</v>
      </c>
      <c r="P200" s="95"/>
      <c r="Q200" s="95"/>
      <c r="R200" s="95" t="s">
        <v>1386</v>
      </c>
      <c r="S200" s="95" t="s">
        <v>1387</v>
      </c>
      <c r="T200" s="95" t="s">
        <v>33</v>
      </c>
      <c r="U200" s="95" t="s">
        <v>629</v>
      </c>
      <c r="V200" s="95" t="s">
        <v>702</v>
      </c>
      <c r="W200" s="95">
        <f t="shared" si="3"/>
        <v>10</v>
      </c>
    </row>
    <row r="201" spans="1:23" ht="77" customHeight="1" x14ac:dyDescent="0.2">
      <c r="A201" s="95" t="s">
        <v>385</v>
      </c>
      <c r="B201" s="95" t="s">
        <v>1401</v>
      </c>
      <c r="C201" s="95">
        <v>0</v>
      </c>
      <c r="D201" s="95">
        <v>0</v>
      </c>
      <c r="E201" s="95">
        <v>0</v>
      </c>
      <c r="F201" s="95">
        <v>0</v>
      </c>
      <c r="G201" s="95">
        <v>0</v>
      </c>
      <c r="H201" s="95">
        <v>1</v>
      </c>
      <c r="I201" s="95">
        <v>0</v>
      </c>
      <c r="J201" s="95">
        <v>1</v>
      </c>
      <c r="K201" s="95"/>
      <c r="L201" s="95" t="s">
        <v>1383</v>
      </c>
      <c r="M201" s="95" t="s">
        <v>629</v>
      </c>
      <c r="N201" s="95" t="s">
        <v>1384</v>
      </c>
      <c r="O201" s="95" t="s">
        <v>1385</v>
      </c>
      <c r="P201" s="95"/>
      <c r="Q201" s="95"/>
      <c r="R201" s="95" t="s">
        <v>1386</v>
      </c>
      <c r="S201" s="95" t="s">
        <v>1387</v>
      </c>
      <c r="T201" s="95" t="s">
        <v>28</v>
      </c>
      <c r="U201" s="95" t="s">
        <v>629</v>
      </c>
      <c r="V201" s="95" t="s">
        <v>702</v>
      </c>
      <c r="W201" s="95">
        <f t="shared" si="3"/>
        <v>10</v>
      </c>
    </row>
    <row r="202" spans="1:23" ht="77" customHeight="1" x14ac:dyDescent="0.2">
      <c r="A202" s="95" t="s">
        <v>386</v>
      </c>
      <c r="B202" s="95" t="s">
        <v>1402</v>
      </c>
      <c r="C202" s="95">
        <v>0</v>
      </c>
      <c r="D202" s="95">
        <v>0</v>
      </c>
      <c r="E202" s="95">
        <v>0</v>
      </c>
      <c r="F202" s="95">
        <v>0</v>
      </c>
      <c r="G202" s="95">
        <v>0</v>
      </c>
      <c r="H202" s="95">
        <v>1</v>
      </c>
      <c r="I202" s="95">
        <v>0</v>
      </c>
      <c r="J202" s="95">
        <v>1</v>
      </c>
      <c r="K202" s="95"/>
      <c r="L202" s="95" t="s">
        <v>1383</v>
      </c>
      <c r="M202" s="95" t="s">
        <v>629</v>
      </c>
      <c r="N202" s="95" t="s">
        <v>1384</v>
      </c>
      <c r="O202" s="95" t="s">
        <v>1385</v>
      </c>
      <c r="P202" s="95"/>
      <c r="Q202" s="95"/>
      <c r="R202" s="95" t="s">
        <v>1386</v>
      </c>
      <c r="S202" s="95" t="s">
        <v>1387</v>
      </c>
      <c r="T202" s="95" t="s">
        <v>28</v>
      </c>
      <c r="U202" s="95" t="s">
        <v>629</v>
      </c>
      <c r="V202" s="95" t="s">
        <v>702</v>
      </c>
      <c r="W202" s="95">
        <f t="shared" si="3"/>
        <v>10</v>
      </c>
    </row>
    <row r="203" spans="1:23" ht="77" customHeight="1" x14ac:dyDescent="0.2">
      <c r="A203" s="95" t="s">
        <v>387</v>
      </c>
      <c r="B203" s="95" t="s">
        <v>1403</v>
      </c>
      <c r="C203" s="95">
        <v>0</v>
      </c>
      <c r="D203" s="95">
        <v>0</v>
      </c>
      <c r="E203" s="95">
        <v>0</v>
      </c>
      <c r="F203" s="95">
        <v>0</v>
      </c>
      <c r="G203" s="95">
        <v>0</v>
      </c>
      <c r="H203" s="95">
        <v>1</v>
      </c>
      <c r="I203" s="95">
        <v>0</v>
      </c>
      <c r="J203" s="95">
        <v>1</v>
      </c>
      <c r="K203" s="95"/>
      <c r="L203" s="95" t="s">
        <v>1383</v>
      </c>
      <c r="M203" s="95" t="s">
        <v>629</v>
      </c>
      <c r="N203" s="95" t="s">
        <v>1384</v>
      </c>
      <c r="O203" s="95" t="s">
        <v>1385</v>
      </c>
      <c r="P203" s="95"/>
      <c r="Q203" s="95"/>
      <c r="R203" s="95" t="s">
        <v>1386</v>
      </c>
      <c r="S203" s="95" t="s">
        <v>1387</v>
      </c>
      <c r="T203" s="95" t="s">
        <v>28</v>
      </c>
      <c r="U203" s="95" t="s">
        <v>629</v>
      </c>
      <c r="V203" s="95" t="s">
        <v>702</v>
      </c>
      <c r="W203" s="95">
        <f t="shared" si="3"/>
        <v>10</v>
      </c>
    </row>
    <row r="204" spans="1:23" ht="77" customHeight="1" x14ac:dyDescent="0.2">
      <c r="A204" s="95" t="s">
        <v>388</v>
      </c>
      <c r="B204" s="95" t="s">
        <v>1404</v>
      </c>
      <c r="C204" s="95">
        <v>0</v>
      </c>
      <c r="D204" s="95">
        <v>0</v>
      </c>
      <c r="E204" s="95">
        <v>0</v>
      </c>
      <c r="F204" s="95">
        <v>0</v>
      </c>
      <c r="G204" s="95">
        <v>0</v>
      </c>
      <c r="H204" s="95">
        <v>1</v>
      </c>
      <c r="I204" s="95">
        <v>0</v>
      </c>
      <c r="J204" s="95">
        <v>1</v>
      </c>
      <c r="K204" s="95"/>
      <c r="L204" s="95" t="s">
        <v>1383</v>
      </c>
      <c r="M204" s="95" t="s">
        <v>629</v>
      </c>
      <c r="N204" s="95" t="s">
        <v>1384</v>
      </c>
      <c r="O204" s="95" t="s">
        <v>1385</v>
      </c>
      <c r="P204" s="95"/>
      <c r="Q204" s="95"/>
      <c r="R204" s="95" t="s">
        <v>1386</v>
      </c>
      <c r="S204" s="95" t="s">
        <v>1387</v>
      </c>
      <c r="T204" s="95" t="s">
        <v>33</v>
      </c>
      <c r="U204" s="95" t="s">
        <v>629</v>
      </c>
      <c r="V204" s="95" t="s">
        <v>702</v>
      </c>
      <c r="W204" s="95">
        <f t="shared" si="3"/>
        <v>10</v>
      </c>
    </row>
    <row r="205" spans="1:23" ht="77" customHeight="1" x14ac:dyDescent="0.2">
      <c r="A205" s="95" t="s">
        <v>389</v>
      </c>
      <c r="B205" s="95" t="s">
        <v>1405</v>
      </c>
      <c r="C205" s="95">
        <v>0</v>
      </c>
      <c r="D205" s="95">
        <v>0</v>
      </c>
      <c r="E205" s="95">
        <v>0</v>
      </c>
      <c r="F205" s="95">
        <v>0</v>
      </c>
      <c r="G205" s="95">
        <v>0</v>
      </c>
      <c r="H205" s="95">
        <v>1</v>
      </c>
      <c r="I205" s="95">
        <v>0</v>
      </c>
      <c r="J205" s="95">
        <v>1</v>
      </c>
      <c r="K205" s="95"/>
      <c r="L205" s="95" t="s">
        <v>1383</v>
      </c>
      <c r="M205" s="95" t="s">
        <v>629</v>
      </c>
      <c r="N205" s="95" t="s">
        <v>1384</v>
      </c>
      <c r="O205" s="95" t="s">
        <v>1385</v>
      </c>
      <c r="P205" s="95"/>
      <c r="Q205" s="95"/>
      <c r="R205" s="95" t="s">
        <v>1386</v>
      </c>
      <c r="S205" s="95" t="s">
        <v>1387</v>
      </c>
      <c r="T205" s="95" t="s">
        <v>28</v>
      </c>
      <c r="U205" s="95" t="s">
        <v>629</v>
      </c>
      <c r="V205" s="95" t="s">
        <v>702</v>
      </c>
      <c r="W205" s="95">
        <f t="shared" si="3"/>
        <v>10</v>
      </c>
    </row>
    <row r="206" spans="1:23" ht="77" customHeight="1" x14ac:dyDescent="0.2">
      <c r="A206" s="95" t="s">
        <v>390</v>
      </c>
      <c r="B206" s="95" t="s">
        <v>1406</v>
      </c>
      <c r="C206" s="95">
        <v>0</v>
      </c>
      <c r="D206" s="95">
        <v>0</v>
      </c>
      <c r="E206" s="95">
        <v>0</v>
      </c>
      <c r="F206" s="95">
        <v>0</v>
      </c>
      <c r="G206" s="95">
        <v>0</v>
      </c>
      <c r="H206" s="95">
        <v>1</v>
      </c>
      <c r="I206" s="95">
        <v>0</v>
      </c>
      <c r="J206" s="95">
        <v>1</v>
      </c>
      <c r="K206" s="95"/>
      <c r="L206" s="95" t="s">
        <v>1383</v>
      </c>
      <c r="M206" s="95" t="s">
        <v>629</v>
      </c>
      <c r="N206" s="95" t="s">
        <v>1384</v>
      </c>
      <c r="O206" s="95" t="s">
        <v>1385</v>
      </c>
      <c r="P206" s="95"/>
      <c r="Q206" s="95"/>
      <c r="R206" s="95" t="s">
        <v>1386</v>
      </c>
      <c r="S206" s="95" t="s">
        <v>1387</v>
      </c>
      <c r="T206" s="95" t="s">
        <v>28</v>
      </c>
      <c r="U206" s="95" t="s">
        <v>629</v>
      </c>
      <c r="V206" s="95" t="s">
        <v>702</v>
      </c>
      <c r="W206" s="95">
        <f t="shared" si="3"/>
        <v>10</v>
      </c>
    </row>
    <row r="207" spans="1:23" ht="77" customHeight="1" x14ac:dyDescent="0.2">
      <c r="A207" s="95" t="s">
        <v>391</v>
      </c>
      <c r="B207" s="95" t="s">
        <v>1407</v>
      </c>
      <c r="C207" s="95">
        <v>0</v>
      </c>
      <c r="D207" s="95">
        <v>0</v>
      </c>
      <c r="E207" s="95">
        <v>0</v>
      </c>
      <c r="F207" s="95">
        <v>0</v>
      </c>
      <c r="G207" s="95">
        <v>0</v>
      </c>
      <c r="H207" s="95">
        <v>1</v>
      </c>
      <c r="I207" s="95">
        <v>0</v>
      </c>
      <c r="J207" s="95">
        <v>1</v>
      </c>
      <c r="K207" s="95"/>
      <c r="L207" s="95" t="s">
        <v>1383</v>
      </c>
      <c r="M207" s="95" t="s">
        <v>629</v>
      </c>
      <c r="N207" s="95" t="s">
        <v>1384</v>
      </c>
      <c r="O207" s="95" t="s">
        <v>1385</v>
      </c>
      <c r="P207" s="95"/>
      <c r="Q207" s="95"/>
      <c r="R207" s="95" t="s">
        <v>1386</v>
      </c>
      <c r="S207" s="95" t="s">
        <v>1387</v>
      </c>
      <c r="T207" s="95" t="s">
        <v>28</v>
      </c>
      <c r="U207" s="95" t="s">
        <v>629</v>
      </c>
      <c r="V207" s="95" t="s">
        <v>702</v>
      </c>
      <c r="W207" s="95">
        <f t="shared" si="3"/>
        <v>10</v>
      </c>
    </row>
    <row r="208" spans="1:23" ht="77" customHeight="1" x14ac:dyDescent="0.2">
      <c r="A208" s="95" t="s">
        <v>392</v>
      </c>
      <c r="B208" s="95" t="s">
        <v>1408</v>
      </c>
      <c r="C208" s="95">
        <v>0</v>
      </c>
      <c r="D208" s="95">
        <v>0</v>
      </c>
      <c r="E208" s="95">
        <v>0</v>
      </c>
      <c r="F208" s="95">
        <v>0</v>
      </c>
      <c r="G208" s="95">
        <v>0</v>
      </c>
      <c r="H208" s="95">
        <v>1</v>
      </c>
      <c r="I208" s="95">
        <v>0</v>
      </c>
      <c r="J208" s="95">
        <v>1</v>
      </c>
      <c r="K208" s="95"/>
      <c r="L208" s="95" t="s">
        <v>1383</v>
      </c>
      <c r="M208" s="95" t="s">
        <v>629</v>
      </c>
      <c r="N208" s="95" t="s">
        <v>1384</v>
      </c>
      <c r="O208" s="95" t="s">
        <v>1385</v>
      </c>
      <c r="P208" s="95"/>
      <c r="Q208" s="95"/>
      <c r="R208" s="95" t="s">
        <v>1386</v>
      </c>
      <c r="S208" s="95" t="s">
        <v>1387</v>
      </c>
      <c r="T208" s="95" t="s">
        <v>28</v>
      </c>
      <c r="U208" s="95" t="s">
        <v>629</v>
      </c>
      <c r="V208" s="95" t="s">
        <v>702</v>
      </c>
      <c r="W208" s="95">
        <f t="shared" si="3"/>
        <v>10</v>
      </c>
    </row>
    <row r="209" spans="1:23" ht="77" customHeight="1" x14ac:dyDescent="0.2">
      <c r="A209" s="95" t="s">
        <v>393</v>
      </c>
      <c r="B209" s="95" t="s">
        <v>1409</v>
      </c>
      <c r="C209" s="95">
        <v>0</v>
      </c>
      <c r="D209" s="95">
        <v>0</v>
      </c>
      <c r="E209" s="95">
        <v>0</v>
      </c>
      <c r="F209" s="95">
        <v>0</v>
      </c>
      <c r="G209" s="95">
        <v>0</v>
      </c>
      <c r="H209" s="95">
        <v>1</v>
      </c>
      <c r="I209" s="95">
        <v>0</v>
      </c>
      <c r="J209" s="95">
        <v>1</v>
      </c>
      <c r="K209" s="95"/>
      <c r="L209" s="95" t="s">
        <v>1383</v>
      </c>
      <c r="M209" s="95" t="s">
        <v>629</v>
      </c>
      <c r="N209" s="95" t="s">
        <v>1384</v>
      </c>
      <c r="O209" s="95" t="s">
        <v>1385</v>
      </c>
      <c r="P209" s="95"/>
      <c r="Q209" s="95"/>
      <c r="R209" s="95" t="s">
        <v>1386</v>
      </c>
      <c r="S209" s="95" t="s">
        <v>1387</v>
      </c>
      <c r="T209" s="95" t="s">
        <v>28</v>
      </c>
      <c r="U209" s="95" t="s">
        <v>629</v>
      </c>
      <c r="V209" s="95" t="s">
        <v>702</v>
      </c>
      <c r="W209" s="95">
        <f t="shared" si="3"/>
        <v>10</v>
      </c>
    </row>
    <row r="210" spans="1:23" ht="77" customHeight="1" x14ac:dyDescent="0.2">
      <c r="A210" s="95" t="s">
        <v>394</v>
      </c>
      <c r="B210" s="95" t="s">
        <v>1410</v>
      </c>
      <c r="C210" s="95">
        <v>0</v>
      </c>
      <c r="D210" s="95">
        <v>0</v>
      </c>
      <c r="E210" s="95">
        <v>0</v>
      </c>
      <c r="F210" s="95">
        <v>0</v>
      </c>
      <c r="G210" s="95">
        <v>0</v>
      </c>
      <c r="H210" s="95">
        <v>1</v>
      </c>
      <c r="I210" s="95">
        <v>0</v>
      </c>
      <c r="J210" s="95">
        <v>1</v>
      </c>
      <c r="K210" s="95"/>
      <c r="L210" s="95" t="s">
        <v>1383</v>
      </c>
      <c r="M210" s="95" t="s">
        <v>629</v>
      </c>
      <c r="N210" s="95" t="s">
        <v>1384</v>
      </c>
      <c r="O210" s="95" t="s">
        <v>1385</v>
      </c>
      <c r="P210" s="95"/>
      <c r="Q210" s="95"/>
      <c r="R210" s="95" t="s">
        <v>1386</v>
      </c>
      <c r="S210" s="95" t="s">
        <v>1387</v>
      </c>
      <c r="T210" s="95" t="s">
        <v>28</v>
      </c>
      <c r="U210" s="95" t="s">
        <v>629</v>
      </c>
      <c r="V210" s="95" t="s">
        <v>702</v>
      </c>
      <c r="W210" s="95">
        <f t="shared" si="3"/>
        <v>10</v>
      </c>
    </row>
    <row r="211" spans="1:23" ht="77" customHeight="1" x14ac:dyDescent="0.2">
      <c r="A211" s="95" t="s">
        <v>395</v>
      </c>
      <c r="B211" s="95" t="s">
        <v>1411</v>
      </c>
      <c r="C211" s="95">
        <v>0</v>
      </c>
      <c r="D211" s="95">
        <v>0</v>
      </c>
      <c r="E211" s="95">
        <v>0</v>
      </c>
      <c r="F211" s="95">
        <v>0</v>
      </c>
      <c r="G211" s="95">
        <v>0</v>
      </c>
      <c r="H211" s="95">
        <v>1</v>
      </c>
      <c r="I211" s="95">
        <v>0</v>
      </c>
      <c r="J211" s="95">
        <v>1</v>
      </c>
      <c r="K211" s="95"/>
      <c r="L211" s="95" t="s">
        <v>1383</v>
      </c>
      <c r="M211" s="95" t="s">
        <v>629</v>
      </c>
      <c r="N211" s="95" t="s">
        <v>1384</v>
      </c>
      <c r="O211" s="95" t="s">
        <v>1385</v>
      </c>
      <c r="P211" s="95"/>
      <c r="Q211" s="95"/>
      <c r="R211" s="95" t="s">
        <v>1386</v>
      </c>
      <c r="S211" s="95" t="s">
        <v>1387</v>
      </c>
      <c r="T211" s="95" t="s">
        <v>28</v>
      </c>
      <c r="U211" s="95" t="s">
        <v>629</v>
      </c>
      <c r="V211" s="95" t="s">
        <v>702</v>
      </c>
      <c r="W211" s="95">
        <f t="shared" si="3"/>
        <v>10</v>
      </c>
    </row>
    <row r="212" spans="1:23" ht="77" customHeight="1" x14ac:dyDescent="0.2">
      <c r="A212" s="95" t="s">
        <v>396</v>
      </c>
      <c r="B212" s="95" t="s">
        <v>1412</v>
      </c>
      <c r="C212" s="95">
        <v>0</v>
      </c>
      <c r="D212" s="95">
        <v>0</v>
      </c>
      <c r="E212" s="95">
        <v>0</v>
      </c>
      <c r="F212" s="95">
        <v>0</v>
      </c>
      <c r="G212" s="95">
        <v>0</v>
      </c>
      <c r="H212" s="95">
        <v>1</v>
      </c>
      <c r="I212" s="95">
        <v>0</v>
      </c>
      <c r="J212" s="95">
        <v>1</v>
      </c>
      <c r="K212" s="95"/>
      <c r="L212" s="95" t="s">
        <v>1383</v>
      </c>
      <c r="M212" s="95" t="s">
        <v>629</v>
      </c>
      <c r="N212" s="95" t="s">
        <v>1384</v>
      </c>
      <c r="O212" s="95" t="s">
        <v>1385</v>
      </c>
      <c r="P212" s="95"/>
      <c r="Q212" s="95"/>
      <c r="R212" s="95" t="s">
        <v>1386</v>
      </c>
      <c r="S212" s="95" t="s">
        <v>1387</v>
      </c>
      <c r="T212" s="95" t="s">
        <v>28</v>
      </c>
      <c r="U212" s="95" t="s">
        <v>629</v>
      </c>
      <c r="V212" s="95" t="s">
        <v>702</v>
      </c>
      <c r="W212" s="95">
        <f t="shared" si="3"/>
        <v>10</v>
      </c>
    </row>
    <row r="213" spans="1:23" ht="77" customHeight="1" x14ac:dyDescent="0.2">
      <c r="A213" s="95" t="s">
        <v>397</v>
      </c>
      <c r="B213" s="95" t="s">
        <v>1413</v>
      </c>
      <c r="C213" s="95">
        <v>0</v>
      </c>
      <c r="D213" s="95">
        <v>0</v>
      </c>
      <c r="E213" s="95">
        <v>0</v>
      </c>
      <c r="F213" s="95">
        <v>0</v>
      </c>
      <c r="G213" s="95">
        <v>0</v>
      </c>
      <c r="H213" s="95">
        <v>1</v>
      </c>
      <c r="I213" s="95">
        <v>0</v>
      </c>
      <c r="J213" s="95">
        <v>1</v>
      </c>
      <c r="K213" s="95"/>
      <c r="L213" s="95" t="s">
        <v>1383</v>
      </c>
      <c r="M213" s="95" t="s">
        <v>629</v>
      </c>
      <c r="N213" s="95" t="s">
        <v>1384</v>
      </c>
      <c r="O213" s="95" t="s">
        <v>1385</v>
      </c>
      <c r="P213" s="95"/>
      <c r="Q213" s="95"/>
      <c r="R213" s="95" t="s">
        <v>1386</v>
      </c>
      <c r="S213" s="95" t="s">
        <v>1387</v>
      </c>
      <c r="T213" s="95" t="s">
        <v>28</v>
      </c>
      <c r="U213" s="95" t="s">
        <v>629</v>
      </c>
      <c r="V213" s="95" t="s">
        <v>702</v>
      </c>
      <c r="W213" s="95">
        <f t="shared" si="3"/>
        <v>10</v>
      </c>
    </row>
    <row r="214" spans="1:23" ht="77" customHeight="1" x14ac:dyDescent="0.2">
      <c r="A214" s="95" t="s">
        <v>398</v>
      </c>
      <c r="B214" s="95" t="s">
        <v>1414</v>
      </c>
      <c r="C214" s="95">
        <v>0</v>
      </c>
      <c r="D214" s="95">
        <v>0</v>
      </c>
      <c r="E214" s="95">
        <v>0</v>
      </c>
      <c r="F214" s="95">
        <v>0</v>
      </c>
      <c r="G214" s="95">
        <v>0</v>
      </c>
      <c r="H214" s="95">
        <v>1</v>
      </c>
      <c r="I214" s="95">
        <v>0</v>
      </c>
      <c r="J214" s="95">
        <v>1</v>
      </c>
      <c r="K214" s="95"/>
      <c r="L214" s="95" t="s">
        <v>1383</v>
      </c>
      <c r="M214" s="95" t="s">
        <v>629</v>
      </c>
      <c r="N214" s="95" t="s">
        <v>1384</v>
      </c>
      <c r="O214" s="95" t="s">
        <v>1385</v>
      </c>
      <c r="P214" s="95"/>
      <c r="Q214" s="95"/>
      <c r="R214" s="95" t="s">
        <v>1386</v>
      </c>
      <c r="S214" s="95" t="s">
        <v>1387</v>
      </c>
      <c r="T214" s="95" t="s">
        <v>28</v>
      </c>
      <c r="U214" s="95" t="s">
        <v>629</v>
      </c>
      <c r="V214" s="95" t="s">
        <v>702</v>
      </c>
      <c r="W214" s="95">
        <f t="shared" si="3"/>
        <v>10</v>
      </c>
    </row>
    <row r="215" spans="1:23" ht="77" customHeight="1" x14ac:dyDescent="0.2">
      <c r="A215" s="95" t="s">
        <v>399</v>
      </c>
      <c r="B215" s="95" t="s">
        <v>1415</v>
      </c>
      <c r="C215" s="95">
        <v>0</v>
      </c>
      <c r="D215" s="95">
        <v>0</v>
      </c>
      <c r="E215" s="95">
        <v>0</v>
      </c>
      <c r="F215" s="95">
        <v>0</v>
      </c>
      <c r="G215" s="95">
        <v>0</v>
      </c>
      <c r="H215" s="95">
        <v>1</v>
      </c>
      <c r="I215" s="95">
        <v>0</v>
      </c>
      <c r="J215" s="95">
        <v>1</v>
      </c>
      <c r="K215" s="95"/>
      <c r="L215" s="95" t="s">
        <v>1383</v>
      </c>
      <c r="M215" s="95" t="s">
        <v>629</v>
      </c>
      <c r="N215" s="95" t="s">
        <v>1384</v>
      </c>
      <c r="O215" s="95" t="s">
        <v>1385</v>
      </c>
      <c r="P215" s="95"/>
      <c r="Q215" s="95"/>
      <c r="R215" s="95" t="s">
        <v>1386</v>
      </c>
      <c r="S215" s="95" t="s">
        <v>1387</v>
      </c>
      <c r="T215" s="95" t="s">
        <v>28</v>
      </c>
      <c r="U215" s="95" t="s">
        <v>629</v>
      </c>
      <c r="V215" s="95" t="s">
        <v>651</v>
      </c>
      <c r="W215" s="95">
        <f t="shared" si="3"/>
        <v>5</v>
      </c>
    </row>
    <row r="216" spans="1:23" ht="60.75" customHeight="1" x14ac:dyDescent="0.2">
      <c r="A216" s="95" t="s">
        <v>400</v>
      </c>
      <c r="B216" s="95" t="s">
        <v>1416</v>
      </c>
      <c r="C216" s="95">
        <v>0</v>
      </c>
      <c r="D216" s="95">
        <v>0</v>
      </c>
      <c r="E216" s="95">
        <v>0</v>
      </c>
      <c r="F216" s="95">
        <v>0</v>
      </c>
      <c r="G216" s="95">
        <v>0</v>
      </c>
      <c r="H216" s="95">
        <v>1</v>
      </c>
      <c r="I216" s="95">
        <v>0</v>
      </c>
      <c r="J216" s="95">
        <v>1</v>
      </c>
      <c r="K216" s="95"/>
      <c r="L216" s="95" t="s">
        <v>815</v>
      </c>
      <c r="M216" s="95" t="s">
        <v>629</v>
      </c>
      <c r="N216" s="95" t="s">
        <v>1417</v>
      </c>
      <c r="O216" s="95" t="s">
        <v>1418</v>
      </c>
      <c r="P216" s="95"/>
      <c r="Q216" s="95"/>
      <c r="R216" s="95" t="s">
        <v>1419</v>
      </c>
      <c r="S216" s="95" t="s">
        <v>1420</v>
      </c>
      <c r="T216" s="95" t="s">
        <v>28</v>
      </c>
      <c r="U216" s="95" t="s">
        <v>629</v>
      </c>
      <c r="V216" s="95" t="s">
        <v>645</v>
      </c>
      <c r="W216" s="95">
        <f t="shared" si="3"/>
        <v>20</v>
      </c>
    </row>
    <row r="217" spans="1:23" ht="57" customHeight="1" x14ac:dyDescent="0.2">
      <c r="A217" s="95" t="s">
        <v>401</v>
      </c>
      <c r="B217" s="95" t="s">
        <v>1421</v>
      </c>
      <c r="C217" s="95">
        <v>0</v>
      </c>
      <c r="D217" s="95">
        <v>0</v>
      </c>
      <c r="E217" s="95">
        <v>0</v>
      </c>
      <c r="F217" s="95">
        <v>0</v>
      </c>
      <c r="G217" s="95">
        <v>0</v>
      </c>
      <c r="H217" s="95">
        <v>1</v>
      </c>
      <c r="I217" s="95">
        <v>0</v>
      </c>
      <c r="J217" s="95">
        <v>1</v>
      </c>
      <c r="K217" s="95"/>
      <c r="L217" s="95" t="s">
        <v>815</v>
      </c>
      <c r="M217" s="95" t="s">
        <v>629</v>
      </c>
      <c r="N217" s="95" t="s">
        <v>1417</v>
      </c>
      <c r="O217" s="95" t="s">
        <v>1418</v>
      </c>
      <c r="P217" s="95"/>
      <c r="Q217" s="95"/>
      <c r="R217" s="95" t="s">
        <v>1419</v>
      </c>
      <c r="S217" s="95" t="s">
        <v>1420</v>
      </c>
      <c r="T217" s="95" t="s">
        <v>33</v>
      </c>
      <c r="U217" s="95" t="s">
        <v>629</v>
      </c>
      <c r="V217" s="95" t="s">
        <v>645</v>
      </c>
      <c r="W217" s="95">
        <f t="shared" si="3"/>
        <v>20</v>
      </c>
    </row>
    <row r="218" spans="1:23" ht="57" customHeight="1" x14ac:dyDescent="0.2">
      <c r="A218" s="95" t="s">
        <v>402</v>
      </c>
      <c r="B218" s="95" t="s">
        <v>1422</v>
      </c>
      <c r="C218" s="95">
        <v>0</v>
      </c>
      <c r="D218" s="95">
        <v>0</v>
      </c>
      <c r="E218" s="95">
        <v>0</v>
      </c>
      <c r="F218" s="95">
        <v>0</v>
      </c>
      <c r="G218" s="95">
        <v>0</v>
      </c>
      <c r="H218" s="95">
        <v>1</v>
      </c>
      <c r="I218" s="95">
        <v>0</v>
      </c>
      <c r="J218" s="95">
        <v>1</v>
      </c>
      <c r="K218" s="95"/>
      <c r="L218" s="95" t="s">
        <v>815</v>
      </c>
      <c r="M218" s="95" t="s">
        <v>629</v>
      </c>
      <c r="N218" s="95" t="s">
        <v>1417</v>
      </c>
      <c r="O218" s="95" t="s">
        <v>1418</v>
      </c>
      <c r="P218" s="95"/>
      <c r="Q218" s="95"/>
      <c r="R218" s="95" t="s">
        <v>1419</v>
      </c>
      <c r="S218" s="95" t="s">
        <v>1420</v>
      </c>
      <c r="T218" s="95" t="s">
        <v>33</v>
      </c>
      <c r="U218" s="95" t="s">
        <v>629</v>
      </c>
      <c r="V218" s="95" t="s">
        <v>645</v>
      </c>
      <c r="W218" s="95">
        <f t="shared" si="3"/>
        <v>20</v>
      </c>
    </row>
    <row r="219" spans="1:23" ht="57" customHeight="1" x14ac:dyDescent="0.2">
      <c r="A219" s="95" t="s">
        <v>403</v>
      </c>
      <c r="B219" s="95" t="s">
        <v>1423</v>
      </c>
      <c r="C219" s="95">
        <v>0</v>
      </c>
      <c r="D219" s="95">
        <v>0</v>
      </c>
      <c r="E219" s="95">
        <v>0</v>
      </c>
      <c r="F219" s="95">
        <v>0</v>
      </c>
      <c r="G219" s="95">
        <v>0</v>
      </c>
      <c r="H219" s="95">
        <v>1</v>
      </c>
      <c r="I219" s="95">
        <v>0</v>
      </c>
      <c r="J219" s="95">
        <v>1</v>
      </c>
      <c r="K219" s="95"/>
      <c r="L219" s="95" t="s">
        <v>815</v>
      </c>
      <c r="M219" s="95" t="s">
        <v>629</v>
      </c>
      <c r="N219" s="95" t="s">
        <v>1417</v>
      </c>
      <c r="O219" s="95" t="s">
        <v>1418</v>
      </c>
      <c r="P219" s="95"/>
      <c r="Q219" s="95"/>
      <c r="R219" s="95" t="s">
        <v>1419</v>
      </c>
      <c r="S219" s="95" t="s">
        <v>1420</v>
      </c>
      <c r="T219" s="95" t="s">
        <v>28</v>
      </c>
      <c r="U219" s="95" t="s">
        <v>629</v>
      </c>
      <c r="V219" s="95" t="s">
        <v>702</v>
      </c>
      <c r="W219" s="95">
        <f t="shared" si="3"/>
        <v>10</v>
      </c>
    </row>
    <row r="220" spans="1:23" ht="57" customHeight="1" x14ac:dyDescent="0.2">
      <c r="A220" s="95" t="s">
        <v>404</v>
      </c>
      <c r="B220" s="95" t="s">
        <v>1424</v>
      </c>
      <c r="C220" s="95">
        <v>0</v>
      </c>
      <c r="D220" s="95">
        <v>0</v>
      </c>
      <c r="E220" s="95">
        <v>0</v>
      </c>
      <c r="F220" s="95">
        <v>0</v>
      </c>
      <c r="G220" s="95">
        <v>0</v>
      </c>
      <c r="H220" s="95">
        <v>1</v>
      </c>
      <c r="I220" s="95">
        <v>0</v>
      </c>
      <c r="J220" s="95">
        <v>1</v>
      </c>
      <c r="K220" s="95"/>
      <c r="L220" s="95" t="s">
        <v>815</v>
      </c>
      <c r="M220" s="95" t="s">
        <v>629</v>
      </c>
      <c r="N220" s="95" t="s">
        <v>1417</v>
      </c>
      <c r="O220" s="95" t="s">
        <v>1418</v>
      </c>
      <c r="P220" s="95"/>
      <c r="Q220" s="95"/>
      <c r="R220" s="95" t="s">
        <v>1419</v>
      </c>
      <c r="S220" s="95" t="s">
        <v>1420</v>
      </c>
      <c r="T220" s="95" t="s">
        <v>28</v>
      </c>
      <c r="U220" s="95" t="s">
        <v>629</v>
      </c>
      <c r="V220" s="95" t="s">
        <v>702</v>
      </c>
      <c r="W220" s="95">
        <f t="shared" si="3"/>
        <v>10</v>
      </c>
    </row>
    <row r="221" spans="1:23" ht="57" customHeight="1" x14ac:dyDescent="0.2">
      <c r="A221" s="95" t="s">
        <v>405</v>
      </c>
      <c r="B221" s="95" t="s">
        <v>1425</v>
      </c>
      <c r="C221" s="95">
        <v>0</v>
      </c>
      <c r="D221" s="95">
        <v>0</v>
      </c>
      <c r="E221" s="95">
        <v>0</v>
      </c>
      <c r="F221" s="95">
        <v>0</v>
      </c>
      <c r="G221" s="95">
        <v>0</v>
      </c>
      <c r="H221" s="95">
        <v>1</v>
      </c>
      <c r="I221" s="95">
        <v>0</v>
      </c>
      <c r="J221" s="95">
        <v>1</v>
      </c>
      <c r="K221" s="95"/>
      <c r="L221" s="95" t="s">
        <v>815</v>
      </c>
      <c r="M221" s="95" t="s">
        <v>629</v>
      </c>
      <c r="N221" s="95" t="s">
        <v>1417</v>
      </c>
      <c r="O221" s="95" t="s">
        <v>1418</v>
      </c>
      <c r="P221" s="95"/>
      <c r="Q221" s="95"/>
      <c r="R221" s="95" t="s">
        <v>1419</v>
      </c>
      <c r="S221" s="95" t="s">
        <v>1420</v>
      </c>
      <c r="T221" s="95" t="s">
        <v>28</v>
      </c>
      <c r="U221" s="95" t="s">
        <v>629</v>
      </c>
      <c r="V221" s="95" t="s">
        <v>702</v>
      </c>
      <c r="W221" s="95">
        <f t="shared" si="3"/>
        <v>10</v>
      </c>
    </row>
    <row r="222" spans="1:23" ht="57" customHeight="1" x14ac:dyDescent="0.2">
      <c r="A222" s="95" t="s">
        <v>406</v>
      </c>
      <c r="B222" s="95" t="s">
        <v>1426</v>
      </c>
      <c r="C222" s="95">
        <v>0</v>
      </c>
      <c r="D222" s="95">
        <v>0</v>
      </c>
      <c r="E222" s="95">
        <v>0</v>
      </c>
      <c r="F222" s="95">
        <v>0</v>
      </c>
      <c r="G222" s="95">
        <v>0</v>
      </c>
      <c r="H222" s="95">
        <v>1</v>
      </c>
      <c r="I222" s="95">
        <v>0</v>
      </c>
      <c r="J222" s="95">
        <v>1</v>
      </c>
      <c r="K222" s="95"/>
      <c r="L222" s="95" t="s">
        <v>815</v>
      </c>
      <c r="M222" s="95" t="s">
        <v>629</v>
      </c>
      <c r="N222" s="95" t="s">
        <v>1417</v>
      </c>
      <c r="O222" s="95" t="s">
        <v>1418</v>
      </c>
      <c r="P222" s="95"/>
      <c r="Q222" s="95"/>
      <c r="R222" s="95" t="s">
        <v>1419</v>
      </c>
      <c r="S222" s="95" t="s">
        <v>1420</v>
      </c>
      <c r="T222" s="95" t="s">
        <v>28</v>
      </c>
      <c r="U222" s="95" t="s">
        <v>629</v>
      </c>
      <c r="V222" s="95" t="s">
        <v>702</v>
      </c>
      <c r="W222" s="95">
        <f t="shared" si="3"/>
        <v>10</v>
      </c>
    </row>
    <row r="223" spans="1:23" ht="57" customHeight="1" x14ac:dyDescent="0.2">
      <c r="A223" s="95" t="s">
        <v>407</v>
      </c>
      <c r="B223" s="95" t="s">
        <v>1427</v>
      </c>
      <c r="C223" s="95">
        <v>0</v>
      </c>
      <c r="D223" s="95">
        <v>0</v>
      </c>
      <c r="E223" s="95">
        <v>0</v>
      </c>
      <c r="F223" s="95">
        <v>0</v>
      </c>
      <c r="G223" s="95">
        <v>0</v>
      </c>
      <c r="H223" s="95">
        <v>1</v>
      </c>
      <c r="I223" s="95">
        <v>0</v>
      </c>
      <c r="J223" s="95">
        <v>1</v>
      </c>
      <c r="K223" s="95"/>
      <c r="L223" s="95" t="s">
        <v>815</v>
      </c>
      <c r="M223" s="95" t="s">
        <v>629</v>
      </c>
      <c r="N223" s="95" t="s">
        <v>1417</v>
      </c>
      <c r="O223" s="95" t="s">
        <v>1418</v>
      </c>
      <c r="P223" s="95"/>
      <c r="Q223" s="95"/>
      <c r="R223" s="95" t="s">
        <v>1419</v>
      </c>
      <c r="S223" s="95" t="s">
        <v>1420</v>
      </c>
      <c r="T223" s="95" t="s">
        <v>28</v>
      </c>
      <c r="U223" s="95" t="s">
        <v>629</v>
      </c>
      <c r="V223" s="95" t="s">
        <v>702</v>
      </c>
      <c r="W223" s="95">
        <f t="shared" si="3"/>
        <v>10</v>
      </c>
    </row>
    <row r="224" spans="1:23" ht="57" customHeight="1" x14ac:dyDescent="0.2">
      <c r="A224" s="95" t="s">
        <v>408</v>
      </c>
      <c r="B224" s="95" t="s">
        <v>1428</v>
      </c>
      <c r="C224" s="95">
        <v>0</v>
      </c>
      <c r="D224" s="95">
        <v>0</v>
      </c>
      <c r="E224" s="95">
        <v>0</v>
      </c>
      <c r="F224" s="95">
        <v>0</v>
      </c>
      <c r="G224" s="95">
        <v>0</v>
      </c>
      <c r="H224" s="95">
        <v>1</v>
      </c>
      <c r="I224" s="95">
        <v>0</v>
      </c>
      <c r="J224" s="95">
        <v>1</v>
      </c>
      <c r="K224" s="95" t="s">
        <v>647</v>
      </c>
      <c r="L224" s="95" t="s">
        <v>815</v>
      </c>
      <c r="M224" s="95" t="s">
        <v>629</v>
      </c>
      <c r="N224" s="95" t="s">
        <v>1417</v>
      </c>
      <c r="O224" s="95" t="s">
        <v>1418</v>
      </c>
      <c r="P224" s="95"/>
      <c r="Q224" s="95"/>
      <c r="R224" s="95" t="s">
        <v>1419</v>
      </c>
      <c r="S224" s="95" t="s">
        <v>1420</v>
      </c>
      <c r="T224" s="95" t="s">
        <v>28</v>
      </c>
      <c r="U224" s="95" t="s">
        <v>629</v>
      </c>
      <c r="V224" s="95" t="s">
        <v>651</v>
      </c>
      <c r="W224" s="95">
        <f t="shared" si="3"/>
        <v>5</v>
      </c>
    </row>
    <row r="225" spans="1:23" ht="57" customHeight="1" x14ac:dyDescent="0.2">
      <c r="A225" s="95" t="s">
        <v>409</v>
      </c>
      <c r="B225" s="95" t="s">
        <v>1429</v>
      </c>
      <c r="C225" s="95">
        <v>0</v>
      </c>
      <c r="D225" s="95">
        <v>0</v>
      </c>
      <c r="E225" s="95">
        <v>0</v>
      </c>
      <c r="F225" s="95">
        <v>0</v>
      </c>
      <c r="G225" s="95">
        <v>0</v>
      </c>
      <c r="H225" s="95">
        <v>1</v>
      </c>
      <c r="I225" s="95">
        <v>0</v>
      </c>
      <c r="J225" s="95">
        <v>1</v>
      </c>
      <c r="K225" s="95"/>
      <c r="L225" s="95" t="s">
        <v>815</v>
      </c>
      <c r="M225" s="95" t="s">
        <v>629</v>
      </c>
      <c r="N225" s="95" t="s">
        <v>1417</v>
      </c>
      <c r="O225" s="95" t="s">
        <v>1418</v>
      </c>
      <c r="P225" s="95"/>
      <c r="Q225" s="95"/>
      <c r="R225" s="95" t="s">
        <v>1419</v>
      </c>
      <c r="S225" s="95" t="s">
        <v>1420</v>
      </c>
      <c r="T225" s="95" t="s">
        <v>28</v>
      </c>
      <c r="U225" s="95" t="s">
        <v>629</v>
      </c>
      <c r="V225" s="95" t="s">
        <v>651</v>
      </c>
      <c r="W225" s="95">
        <f t="shared" si="3"/>
        <v>5</v>
      </c>
    </row>
    <row r="226" spans="1:23" ht="57" customHeight="1" x14ac:dyDescent="0.2">
      <c r="A226" s="95" t="s">
        <v>410</v>
      </c>
      <c r="B226" s="95" t="s">
        <v>1430</v>
      </c>
      <c r="C226" s="95">
        <v>0</v>
      </c>
      <c r="D226" s="95">
        <v>0</v>
      </c>
      <c r="E226" s="95">
        <v>0</v>
      </c>
      <c r="F226" s="95">
        <v>0</v>
      </c>
      <c r="G226" s="95">
        <v>0</v>
      </c>
      <c r="H226" s="95">
        <v>1</v>
      </c>
      <c r="I226" s="95">
        <v>0</v>
      </c>
      <c r="J226" s="95">
        <v>1</v>
      </c>
      <c r="K226" s="95"/>
      <c r="L226" s="95" t="s">
        <v>815</v>
      </c>
      <c r="M226" s="95" t="s">
        <v>629</v>
      </c>
      <c r="N226" s="95" t="s">
        <v>1417</v>
      </c>
      <c r="O226" s="95" t="s">
        <v>1418</v>
      </c>
      <c r="P226" s="95"/>
      <c r="Q226" s="95"/>
      <c r="R226" s="95" t="s">
        <v>1419</v>
      </c>
      <c r="S226" s="95" t="s">
        <v>1420</v>
      </c>
      <c r="T226" s="95" t="s">
        <v>28</v>
      </c>
      <c r="U226" s="95" t="s">
        <v>629</v>
      </c>
      <c r="V226" s="95" t="s">
        <v>651</v>
      </c>
      <c r="W226" s="95">
        <f t="shared" si="3"/>
        <v>5</v>
      </c>
    </row>
    <row r="227" spans="1:23" ht="71.25" customHeight="1" x14ac:dyDescent="0.2">
      <c r="A227" s="95" t="s">
        <v>411</v>
      </c>
      <c r="B227" s="95" t="s">
        <v>1431</v>
      </c>
      <c r="C227" s="95">
        <v>0</v>
      </c>
      <c r="D227" s="95">
        <v>0</v>
      </c>
      <c r="E227" s="95">
        <v>0</v>
      </c>
      <c r="F227" s="95">
        <v>0</v>
      </c>
      <c r="G227" s="95">
        <v>0</v>
      </c>
      <c r="H227" s="95">
        <v>1</v>
      </c>
      <c r="I227" s="95">
        <v>0</v>
      </c>
      <c r="J227" s="95">
        <v>1</v>
      </c>
      <c r="K227" s="95"/>
      <c r="L227" s="95" t="s">
        <v>815</v>
      </c>
      <c r="M227" s="95" t="s">
        <v>629</v>
      </c>
      <c r="N227" s="95" t="s">
        <v>1417</v>
      </c>
      <c r="O227" s="95" t="s">
        <v>1418</v>
      </c>
      <c r="P227" s="95"/>
      <c r="Q227" s="95"/>
      <c r="R227" s="95" t="s">
        <v>1419</v>
      </c>
      <c r="S227" s="95" t="s">
        <v>1420</v>
      </c>
      <c r="T227" s="95" t="s">
        <v>28</v>
      </c>
      <c r="U227" s="95" t="s">
        <v>629</v>
      </c>
      <c r="V227" s="95" t="s">
        <v>651</v>
      </c>
      <c r="W227" s="95">
        <f t="shared" si="3"/>
        <v>5</v>
      </c>
    </row>
    <row r="228" spans="1:23" ht="235.5" customHeight="1" x14ac:dyDescent="0.2">
      <c r="A228" s="96" t="s">
        <v>412</v>
      </c>
      <c r="B228" s="95" t="s">
        <v>1432</v>
      </c>
      <c r="C228" s="95">
        <v>0</v>
      </c>
      <c r="D228" s="95">
        <v>0</v>
      </c>
      <c r="E228" s="95">
        <v>0</v>
      </c>
      <c r="F228" s="95">
        <v>0</v>
      </c>
      <c r="G228" s="95">
        <v>0</v>
      </c>
      <c r="H228" s="95">
        <v>1</v>
      </c>
      <c r="I228" s="95">
        <v>0</v>
      </c>
      <c r="J228" s="95">
        <v>0</v>
      </c>
      <c r="K228" s="95"/>
      <c r="L228" s="95" t="s">
        <v>815</v>
      </c>
      <c r="M228" s="95"/>
      <c r="N228" s="95" t="s">
        <v>1433</v>
      </c>
      <c r="O228" s="95"/>
      <c r="P228" s="95" t="s">
        <v>1434</v>
      </c>
      <c r="Q228" s="95" t="s">
        <v>1435</v>
      </c>
      <c r="R228" s="95" t="s">
        <v>1436</v>
      </c>
      <c r="S228" s="95" t="s">
        <v>1437</v>
      </c>
      <c r="T228" s="95" t="s">
        <v>28</v>
      </c>
      <c r="U228" s="95"/>
      <c r="V228" s="95" t="s">
        <v>702</v>
      </c>
      <c r="W228" s="95">
        <f t="shared" si="3"/>
        <v>10</v>
      </c>
    </row>
    <row r="229" spans="1:23" ht="231" customHeight="1" x14ac:dyDescent="0.2">
      <c r="A229" s="96" t="s">
        <v>413</v>
      </c>
      <c r="B229" s="95" t="s">
        <v>1438</v>
      </c>
      <c r="C229" s="95">
        <v>0</v>
      </c>
      <c r="D229" s="95">
        <v>0</v>
      </c>
      <c r="E229" s="95">
        <v>0</v>
      </c>
      <c r="F229" s="95">
        <v>0</v>
      </c>
      <c r="G229" s="95">
        <v>0</v>
      </c>
      <c r="H229" s="95">
        <v>1</v>
      </c>
      <c r="I229" s="95">
        <v>0</v>
      </c>
      <c r="J229" s="95">
        <v>0</v>
      </c>
      <c r="K229" s="95"/>
      <c r="L229" s="95" t="s">
        <v>815</v>
      </c>
      <c r="M229" s="95"/>
      <c r="N229" s="95" t="s">
        <v>1433</v>
      </c>
      <c r="O229" s="95"/>
      <c r="P229" s="95"/>
      <c r="Q229" s="95" t="s">
        <v>1439</v>
      </c>
      <c r="R229" s="95" t="s">
        <v>1440</v>
      </c>
      <c r="S229" s="95" t="s">
        <v>1441</v>
      </c>
      <c r="T229" s="95" t="s">
        <v>33</v>
      </c>
      <c r="U229" s="95"/>
      <c r="V229" s="95" t="s">
        <v>702</v>
      </c>
      <c r="W229" s="95">
        <f t="shared" si="3"/>
        <v>10</v>
      </c>
    </row>
    <row r="230" spans="1:23" ht="213.75" customHeight="1" x14ac:dyDescent="0.2">
      <c r="A230" s="96" t="s">
        <v>414</v>
      </c>
      <c r="B230" s="95" t="s">
        <v>1442</v>
      </c>
      <c r="C230" s="95">
        <v>0</v>
      </c>
      <c r="D230" s="95">
        <v>0</v>
      </c>
      <c r="E230" s="95">
        <v>0</v>
      </c>
      <c r="F230" s="95">
        <v>0</v>
      </c>
      <c r="G230" s="95">
        <v>0</v>
      </c>
      <c r="H230" s="95">
        <v>1</v>
      </c>
      <c r="I230" s="95">
        <v>0</v>
      </c>
      <c r="J230" s="95">
        <v>0</v>
      </c>
      <c r="K230" s="95"/>
      <c r="L230" s="95" t="s">
        <v>815</v>
      </c>
      <c r="M230" s="95"/>
      <c r="N230" s="95" t="s">
        <v>1433</v>
      </c>
      <c r="O230" s="95"/>
      <c r="P230" s="95" t="s">
        <v>1443</v>
      </c>
      <c r="Q230" s="95" t="s">
        <v>1444</v>
      </c>
      <c r="R230" s="95" t="s">
        <v>1445</v>
      </c>
      <c r="S230" s="95" t="s">
        <v>1446</v>
      </c>
      <c r="T230" s="95" t="s">
        <v>28</v>
      </c>
      <c r="U230" s="95"/>
      <c r="V230" s="95" t="s">
        <v>702</v>
      </c>
      <c r="W230" s="95">
        <f t="shared" si="3"/>
        <v>10</v>
      </c>
    </row>
    <row r="231" spans="1:23" ht="228.75" customHeight="1" x14ac:dyDescent="0.2">
      <c r="A231" s="96" t="s">
        <v>415</v>
      </c>
      <c r="B231" s="95" t="s">
        <v>1447</v>
      </c>
      <c r="C231" s="95">
        <v>0</v>
      </c>
      <c r="D231" s="95">
        <v>0</v>
      </c>
      <c r="E231" s="95">
        <v>0</v>
      </c>
      <c r="F231" s="95">
        <v>0</v>
      </c>
      <c r="G231" s="95">
        <v>0</v>
      </c>
      <c r="H231" s="95">
        <v>1</v>
      </c>
      <c r="I231" s="95">
        <v>0</v>
      </c>
      <c r="J231" s="95">
        <v>0</v>
      </c>
      <c r="K231" s="95"/>
      <c r="L231" s="95" t="s">
        <v>815</v>
      </c>
      <c r="M231" s="95"/>
      <c r="N231" s="95" t="s">
        <v>1433</v>
      </c>
      <c r="O231" s="95"/>
      <c r="P231" s="95"/>
      <c r="Q231" s="95" t="s">
        <v>1439</v>
      </c>
      <c r="R231" s="95" t="s">
        <v>1448</v>
      </c>
      <c r="S231" s="95" t="s">
        <v>1441</v>
      </c>
      <c r="T231" s="95" t="s">
        <v>33</v>
      </c>
      <c r="U231" s="95"/>
      <c r="V231" s="95" t="s">
        <v>702</v>
      </c>
      <c r="W231" s="95">
        <f t="shared" si="3"/>
        <v>10</v>
      </c>
    </row>
    <row r="232" spans="1:23" ht="214.5" customHeight="1" x14ac:dyDescent="0.2">
      <c r="A232" s="96" t="s">
        <v>416</v>
      </c>
      <c r="B232" s="95" t="s">
        <v>1449</v>
      </c>
      <c r="C232" s="95">
        <v>0</v>
      </c>
      <c r="D232" s="95">
        <v>0</v>
      </c>
      <c r="E232" s="95">
        <v>0</v>
      </c>
      <c r="F232" s="95">
        <v>0</v>
      </c>
      <c r="G232" s="95">
        <v>0</v>
      </c>
      <c r="H232" s="95">
        <v>1</v>
      </c>
      <c r="I232" s="95">
        <v>0</v>
      </c>
      <c r="J232" s="95">
        <v>0</v>
      </c>
      <c r="K232" s="95"/>
      <c r="L232" s="95" t="s">
        <v>815</v>
      </c>
      <c r="M232" s="95"/>
      <c r="N232" s="95" t="s">
        <v>1433</v>
      </c>
      <c r="O232" s="95"/>
      <c r="P232" s="95"/>
      <c r="Q232" s="95" t="s">
        <v>1450</v>
      </c>
      <c r="R232" s="95" t="s">
        <v>1451</v>
      </c>
      <c r="S232" s="95" t="s">
        <v>1452</v>
      </c>
      <c r="T232" s="95" t="s">
        <v>28</v>
      </c>
      <c r="U232" s="95"/>
      <c r="V232" s="95" t="s">
        <v>702</v>
      </c>
      <c r="W232" s="95">
        <f t="shared" si="3"/>
        <v>10</v>
      </c>
    </row>
    <row r="233" spans="1:23" ht="90" customHeight="1" x14ac:dyDescent="0.2">
      <c r="A233" s="96" t="s">
        <v>417</v>
      </c>
      <c r="B233" s="95" t="s">
        <v>1453</v>
      </c>
      <c r="C233" s="95">
        <v>0</v>
      </c>
      <c r="D233" s="95">
        <v>0</v>
      </c>
      <c r="E233" s="95">
        <v>0</v>
      </c>
      <c r="F233" s="95">
        <v>0</v>
      </c>
      <c r="G233" s="95">
        <v>0</v>
      </c>
      <c r="H233" s="95">
        <v>1</v>
      </c>
      <c r="I233" s="95">
        <v>0</v>
      </c>
      <c r="J233" s="95">
        <v>0</v>
      </c>
      <c r="K233" s="95"/>
      <c r="L233" s="95" t="s">
        <v>815</v>
      </c>
      <c r="M233" s="95"/>
      <c r="N233" s="95" t="s">
        <v>1433</v>
      </c>
      <c r="O233" s="95"/>
      <c r="P233" s="95" t="s">
        <v>1454</v>
      </c>
      <c r="Q233" s="95" t="s">
        <v>1455</v>
      </c>
      <c r="R233" s="95" t="s">
        <v>1456</v>
      </c>
      <c r="S233" s="95" t="s">
        <v>1457</v>
      </c>
      <c r="T233" s="95" t="s">
        <v>28</v>
      </c>
      <c r="U233" s="95"/>
      <c r="V233" s="95" t="s">
        <v>702</v>
      </c>
      <c r="W233" s="95">
        <f t="shared" si="3"/>
        <v>10</v>
      </c>
    </row>
    <row r="234" spans="1:23" ht="142.5" customHeight="1" x14ac:dyDescent="0.2">
      <c r="A234" s="96" t="s">
        <v>418</v>
      </c>
      <c r="B234" s="95" t="s">
        <v>1458</v>
      </c>
      <c r="C234" s="95">
        <v>0</v>
      </c>
      <c r="D234" s="95">
        <v>0</v>
      </c>
      <c r="E234" s="95">
        <v>0</v>
      </c>
      <c r="F234" s="95">
        <v>0</v>
      </c>
      <c r="G234" s="95">
        <v>0</v>
      </c>
      <c r="H234" s="95">
        <v>1</v>
      </c>
      <c r="I234" s="95">
        <v>0</v>
      </c>
      <c r="J234" s="95">
        <v>0</v>
      </c>
      <c r="K234" s="95"/>
      <c r="L234" s="95" t="s">
        <v>815</v>
      </c>
      <c r="M234" s="95"/>
      <c r="N234" s="95" t="s">
        <v>1433</v>
      </c>
      <c r="O234" s="95"/>
      <c r="P234" s="95" t="s">
        <v>1459</v>
      </c>
      <c r="Q234" s="95" t="s">
        <v>1460</v>
      </c>
      <c r="R234" s="95" t="s">
        <v>1461</v>
      </c>
      <c r="S234" s="95" t="s">
        <v>1462</v>
      </c>
      <c r="T234" s="95" t="s">
        <v>28</v>
      </c>
      <c r="U234" s="95"/>
      <c r="V234" s="95" t="s">
        <v>702</v>
      </c>
      <c r="W234" s="95">
        <f t="shared" si="3"/>
        <v>10</v>
      </c>
    </row>
    <row r="235" spans="1:23" ht="142.5" customHeight="1" x14ac:dyDescent="0.2">
      <c r="A235" s="96" t="s">
        <v>419</v>
      </c>
      <c r="B235" s="95" t="s">
        <v>1463</v>
      </c>
      <c r="C235" s="95">
        <v>0</v>
      </c>
      <c r="D235" s="95">
        <v>0</v>
      </c>
      <c r="E235" s="95">
        <v>0</v>
      </c>
      <c r="F235" s="95">
        <v>0</v>
      </c>
      <c r="G235" s="95">
        <v>0</v>
      </c>
      <c r="H235" s="95">
        <v>1</v>
      </c>
      <c r="I235" s="95">
        <v>0</v>
      </c>
      <c r="J235" s="95">
        <v>0</v>
      </c>
      <c r="K235" s="95" t="s">
        <v>647</v>
      </c>
      <c r="L235" s="95" t="s">
        <v>815</v>
      </c>
      <c r="M235" s="95"/>
      <c r="N235" s="95" t="s">
        <v>1433</v>
      </c>
      <c r="O235" s="95" t="s">
        <v>1464</v>
      </c>
      <c r="P235" s="95"/>
      <c r="Q235" s="95"/>
      <c r="R235" s="95" t="s">
        <v>1465</v>
      </c>
      <c r="S235" s="95" t="s">
        <v>1466</v>
      </c>
      <c r="T235" s="95"/>
      <c r="U235" s="95"/>
      <c r="V235" s="95" t="s">
        <v>702</v>
      </c>
      <c r="W235" s="95">
        <f t="shared" si="3"/>
        <v>10</v>
      </c>
    </row>
    <row r="236" spans="1:23" ht="171" customHeight="1" x14ac:dyDescent="0.2">
      <c r="A236" s="96" t="s">
        <v>420</v>
      </c>
      <c r="B236" s="95" t="s">
        <v>1467</v>
      </c>
      <c r="C236" s="95">
        <v>0</v>
      </c>
      <c r="D236" s="95">
        <v>0</v>
      </c>
      <c r="E236" s="95">
        <v>0</v>
      </c>
      <c r="F236" s="95">
        <v>0</v>
      </c>
      <c r="G236" s="95">
        <v>0</v>
      </c>
      <c r="H236" s="95">
        <v>1</v>
      </c>
      <c r="I236" s="95">
        <v>0</v>
      </c>
      <c r="J236" s="95">
        <v>0</v>
      </c>
      <c r="K236" s="95" t="s">
        <v>647</v>
      </c>
      <c r="L236" s="95" t="s">
        <v>815</v>
      </c>
      <c r="M236" s="95"/>
      <c r="N236" s="95" t="s">
        <v>1433</v>
      </c>
      <c r="O236" s="95" t="s">
        <v>1468</v>
      </c>
      <c r="P236" s="95"/>
      <c r="Q236" s="95"/>
      <c r="R236" s="95" t="s">
        <v>1469</v>
      </c>
      <c r="S236" s="95" t="s">
        <v>1470</v>
      </c>
      <c r="T236" s="95"/>
      <c r="U236" s="95"/>
      <c r="V236" s="95" t="s">
        <v>651</v>
      </c>
      <c r="W236" s="95">
        <f t="shared" si="3"/>
        <v>5</v>
      </c>
    </row>
    <row r="237" spans="1:23" ht="199.5" customHeight="1" x14ac:dyDescent="0.2">
      <c r="A237" s="96" t="s">
        <v>421</v>
      </c>
      <c r="B237" s="95" t="s">
        <v>1471</v>
      </c>
      <c r="C237" s="95">
        <v>0</v>
      </c>
      <c r="D237" s="95">
        <v>0</v>
      </c>
      <c r="E237" s="95">
        <v>0</v>
      </c>
      <c r="F237" s="95">
        <v>0</v>
      </c>
      <c r="G237" s="95">
        <v>0</v>
      </c>
      <c r="H237" s="95">
        <v>1</v>
      </c>
      <c r="I237" s="95">
        <v>0</v>
      </c>
      <c r="J237" s="95">
        <v>0</v>
      </c>
      <c r="K237" s="95"/>
      <c r="L237" s="95" t="s">
        <v>815</v>
      </c>
      <c r="M237" s="95"/>
      <c r="N237" s="95" t="s">
        <v>1433</v>
      </c>
      <c r="O237" s="95"/>
      <c r="P237" s="95" t="s">
        <v>1472</v>
      </c>
      <c r="Q237" s="95" t="s">
        <v>1473</v>
      </c>
      <c r="R237" s="95" t="s">
        <v>1474</v>
      </c>
      <c r="S237" s="95" t="s">
        <v>1475</v>
      </c>
      <c r="T237" s="95" t="s">
        <v>28</v>
      </c>
      <c r="U237" s="95"/>
      <c r="V237" s="95" t="s">
        <v>651</v>
      </c>
      <c r="W237" s="95">
        <f t="shared" si="3"/>
        <v>5</v>
      </c>
    </row>
    <row r="238" spans="1:23" ht="14.25" customHeight="1" x14ac:dyDescent="0.2">
      <c r="A238" s="96" t="s">
        <v>479</v>
      </c>
      <c r="B238" s="95" t="s">
        <v>1476</v>
      </c>
      <c r="C238" s="95">
        <v>0</v>
      </c>
      <c r="D238" s="95">
        <v>0</v>
      </c>
      <c r="E238" s="95">
        <v>0</v>
      </c>
      <c r="F238" s="95">
        <v>0</v>
      </c>
      <c r="G238" s="95">
        <v>0</v>
      </c>
      <c r="H238" s="95">
        <v>0</v>
      </c>
      <c r="I238" s="95">
        <v>0</v>
      </c>
      <c r="J238" s="95">
        <v>1</v>
      </c>
      <c r="K238" s="95" t="s">
        <v>81</v>
      </c>
      <c r="L238" s="95" t="s">
        <v>1159</v>
      </c>
      <c r="M238" s="95"/>
      <c r="N238" s="95"/>
      <c r="O238" s="95"/>
      <c r="P238" s="95"/>
      <c r="Q238" s="95"/>
      <c r="R238" s="95"/>
      <c r="S238" s="95"/>
      <c r="T238" s="95"/>
      <c r="U238" s="95"/>
      <c r="V238" s="95"/>
      <c r="W238" s="95">
        <f t="shared" si="3"/>
        <v>10</v>
      </c>
    </row>
    <row r="239" spans="1:23" ht="28.5" customHeight="1" x14ac:dyDescent="0.2">
      <c r="A239" s="96" t="s">
        <v>481</v>
      </c>
      <c r="B239" s="95" t="s">
        <v>1477</v>
      </c>
      <c r="C239" s="95">
        <v>0</v>
      </c>
      <c r="D239" s="95">
        <v>0</v>
      </c>
      <c r="E239" s="95">
        <v>0</v>
      </c>
      <c r="F239" s="95">
        <v>0</v>
      </c>
      <c r="G239" s="95">
        <v>0</v>
      </c>
      <c r="H239" s="95">
        <v>0</v>
      </c>
      <c r="I239" s="95">
        <v>0</v>
      </c>
      <c r="J239" s="95">
        <v>1</v>
      </c>
      <c r="K239" s="95" t="s">
        <v>81</v>
      </c>
      <c r="L239" s="95" t="s">
        <v>1159</v>
      </c>
      <c r="M239" s="95"/>
      <c r="N239" s="95"/>
      <c r="O239" s="95"/>
      <c r="P239" s="95"/>
      <c r="Q239" s="95"/>
      <c r="R239" s="95" t="s">
        <v>1478</v>
      </c>
      <c r="S239" s="95" t="s">
        <v>1478</v>
      </c>
      <c r="T239" s="95"/>
      <c r="U239" s="95"/>
      <c r="V239" s="95"/>
      <c r="W239" s="95">
        <f t="shared" si="3"/>
        <v>10</v>
      </c>
    </row>
    <row r="240" spans="1:23" ht="28.5" customHeight="1" x14ac:dyDescent="0.2">
      <c r="A240" s="96" t="s">
        <v>483</v>
      </c>
      <c r="B240" s="95" t="s">
        <v>1479</v>
      </c>
      <c r="C240" s="95">
        <v>0</v>
      </c>
      <c r="D240" s="95">
        <v>0</v>
      </c>
      <c r="E240" s="95">
        <v>0</v>
      </c>
      <c r="F240" s="95">
        <v>0</v>
      </c>
      <c r="G240" s="95">
        <v>0</v>
      </c>
      <c r="H240" s="95">
        <v>0</v>
      </c>
      <c r="I240" s="95">
        <v>0</v>
      </c>
      <c r="J240" s="95">
        <v>1</v>
      </c>
      <c r="K240" s="95" t="s">
        <v>81</v>
      </c>
      <c r="L240" s="95" t="s">
        <v>1159</v>
      </c>
      <c r="M240" s="95"/>
      <c r="N240" s="95"/>
      <c r="O240" s="95"/>
      <c r="P240" s="95"/>
      <c r="Q240" s="95"/>
      <c r="R240" s="95"/>
      <c r="S240" s="95"/>
      <c r="T240" s="95"/>
      <c r="U240" s="95"/>
      <c r="V240" s="95"/>
      <c r="W240" s="95">
        <f t="shared" si="3"/>
        <v>10</v>
      </c>
    </row>
    <row r="241" spans="1:23" ht="28.5" customHeight="1" x14ac:dyDescent="0.2">
      <c r="A241" s="96" t="s">
        <v>485</v>
      </c>
      <c r="B241" s="95" t="s">
        <v>1480</v>
      </c>
      <c r="C241" s="95">
        <v>0</v>
      </c>
      <c r="D241" s="95">
        <v>0</v>
      </c>
      <c r="E241" s="95">
        <v>0</v>
      </c>
      <c r="F241" s="95">
        <v>0</v>
      </c>
      <c r="G241" s="95">
        <v>0</v>
      </c>
      <c r="H241" s="95">
        <v>0</v>
      </c>
      <c r="I241" s="95">
        <v>0</v>
      </c>
      <c r="J241" s="95">
        <v>1</v>
      </c>
      <c r="K241" s="95" t="s">
        <v>81</v>
      </c>
      <c r="L241" s="95" t="s">
        <v>1159</v>
      </c>
      <c r="M241" s="95"/>
      <c r="N241" s="95"/>
      <c r="O241" s="95"/>
      <c r="P241" s="95"/>
      <c r="Q241" s="95"/>
      <c r="R241" s="95"/>
      <c r="S241" s="95"/>
      <c r="T241" s="95"/>
      <c r="U241" s="95"/>
      <c r="V241" s="95"/>
      <c r="W241" s="95">
        <f t="shared" si="3"/>
        <v>10</v>
      </c>
    </row>
    <row r="242" spans="1:23" ht="28.5" customHeight="1" x14ac:dyDescent="0.2">
      <c r="A242" s="96" t="s">
        <v>487</v>
      </c>
      <c r="B242" s="95" t="s">
        <v>1481</v>
      </c>
      <c r="C242" s="95">
        <v>0</v>
      </c>
      <c r="D242" s="95">
        <v>0</v>
      </c>
      <c r="E242" s="95">
        <v>0</v>
      </c>
      <c r="F242" s="95">
        <v>0</v>
      </c>
      <c r="G242" s="95">
        <v>0</v>
      </c>
      <c r="H242" s="95">
        <v>0</v>
      </c>
      <c r="I242" s="95">
        <v>0</v>
      </c>
      <c r="J242" s="95">
        <v>1</v>
      </c>
      <c r="K242" s="95" t="s">
        <v>647</v>
      </c>
      <c r="L242" s="95" t="s">
        <v>612</v>
      </c>
      <c r="M242" s="95"/>
      <c r="N242" s="95"/>
      <c r="O242" s="95"/>
      <c r="P242" s="95"/>
      <c r="Q242" s="95"/>
      <c r="R242" s="95"/>
      <c r="S242" s="95"/>
      <c r="T242" s="95"/>
      <c r="U242" s="95"/>
      <c r="V242" s="95" t="s">
        <v>702</v>
      </c>
      <c r="W242" s="95">
        <f t="shared" si="3"/>
        <v>10</v>
      </c>
    </row>
    <row r="243" spans="1:23" ht="71.25" customHeight="1" x14ac:dyDescent="0.2">
      <c r="A243" s="96" t="s">
        <v>488</v>
      </c>
      <c r="B243" s="95" t="s">
        <v>1482</v>
      </c>
      <c r="C243" s="95">
        <v>0</v>
      </c>
      <c r="D243" s="95">
        <v>0</v>
      </c>
      <c r="E243" s="95">
        <v>0</v>
      </c>
      <c r="F243" s="95">
        <v>0</v>
      </c>
      <c r="G243" s="95">
        <v>0</v>
      </c>
      <c r="H243" s="95">
        <v>0</v>
      </c>
      <c r="I243" s="95">
        <v>0</v>
      </c>
      <c r="J243" s="95">
        <v>1</v>
      </c>
      <c r="K243" s="95"/>
      <c r="L243" s="95" t="s">
        <v>612</v>
      </c>
      <c r="M243" s="95"/>
      <c r="N243" s="95"/>
      <c r="O243" s="95"/>
      <c r="P243" s="95"/>
      <c r="Q243" s="95" t="s">
        <v>1483</v>
      </c>
      <c r="R243" s="95" t="s">
        <v>1478</v>
      </c>
      <c r="S243" s="95" t="s">
        <v>1478</v>
      </c>
      <c r="T243" s="95" t="s">
        <v>33</v>
      </c>
      <c r="U243" s="95"/>
      <c r="V243" s="95" t="s">
        <v>645</v>
      </c>
      <c r="W243" s="95">
        <f t="shared" si="3"/>
        <v>20</v>
      </c>
    </row>
    <row r="244" spans="1:23" ht="15.75" customHeight="1" x14ac:dyDescent="0.2">
      <c r="A244" s="96" t="s">
        <v>490</v>
      </c>
      <c r="B244" s="95" t="s">
        <v>1484</v>
      </c>
      <c r="C244" s="95">
        <v>0</v>
      </c>
      <c r="D244" s="95">
        <v>0</v>
      </c>
      <c r="E244" s="95">
        <v>0</v>
      </c>
      <c r="F244" s="95">
        <v>0</v>
      </c>
      <c r="G244" s="95">
        <v>0</v>
      </c>
      <c r="H244" s="95">
        <v>0</v>
      </c>
      <c r="I244" s="95">
        <v>0</v>
      </c>
      <c r="J244" s="95">
        <v>1</v>
      </c>
      <c r="K244" s="95" t="s">
        <v>647</v>
      </c>
      <c r="L244" s="95" t="s">
        <v>612</v>
      </c>
      <c r="M244" s="95"/>
      <c r="N244" s="95"/>
      <c r="O244" s="95" t="s">
        <v>1485</v>
      </c>
      <c r="P244" s="95"/>
      <c r="Q244" s="95"/>
      <c r="R244" s="95"/>
      <c r="S244" s="95"/>
      <c r="T244" s="95"/>
      <c r="U244" s="95"/>
      <c r="V244" s="95" t="s">
        <v>645</v>
      </c>
      <c r="W244" s="95">
        <f t="shared" si="3"/>
        <v>20</v>
      </c>
    </row>
    <row r="245" spans="1:23" ht="57" customHeight="1" x14ac:dyDescent="0.2">
      <c r="A245" s="96" t="s">
        <v>492</v>
      </c>
      <c r="B245" s="95" t="s">
        <v>1486</v>
      </c>
      <c r="C245" s="95">
        <v>0</v>
      </c>
      <c r="D245" s="95">
        <v>0</v>
      </c>
      <c r="E245" s="95">
        <v>0</v>
      </c>
      <c r="F245" s="95">
        <v>0</v>
      </c>
      <c r="G245" s="95">
        <v>0</v>
      </c>
      <c r="H245" s="95">
        <v>0</v>
      </c>
      <c r="I245" s="95">
        <v>0</v>
      </c>
      <c r="J245" s="95">
        <v>1</v>
      </c>
      <c r="K245" s="95"/>
      <c r="L245" s="95" t="s">
        <v>612</v>
      </c>
      <c r="M245" s="95"/>
      <c r="N245" s="95"/>
      <c r="O245" s="95"/>
      <c r="P245" s="95"/>
      <c r="Q245" s="95" t="s">
        <v>1487</v>
      </c>
      <c r="R245" s="95"/>
      <c r="S245" s="95"/>
      <c r="T245" s="95" t="s">
        <v>33</v>
      </c>
      <c r="U245" s="95"/>
      <c r="V245" s="95" t="s">
        <v>651</v>
      </c>
      <c r="W245" s="95">
        <f t="shared" si="3"/>
        <v>5</v>
      </c>
    </row>
    <row r="246" spans="1:23" ht="57" customHeight="1" x14ac:dyDescent="0.2">
      <c r="A246" s="96" t="s">
        <v>493</v>
      </c>
      <c r="B246" s="95" t="s">
        <v>1488</v>
      </c>
      <c r="C246" s="95">
        <v>0</v>
      </c>
      <c r="D246" s="95">
        <v>0</v>
      </c>
      <c r="E246" s="95">
        <v>0</v>
      </c>
      <c r="F246" s="95">
        <v>0</v>
      </c>
      <c r="G246" s="95">
        <v>0</v>
      </c>
      <c r="H246" s="95">
        <v>0</v>
      </c>
      <c r="I246" s="95">
        <v>0</v>
      </c>
      <c r="J246" s="95">
        <v>1</v>
      </c>
      <c r="K246" s="95"/>
      <c r="L246" s="95" t="s">
        <v>612</v>
      </c>
      <c r="M246" s="95"/>
      <c r="N246" s="95"/>
      <c r="O246" s="95" t="s">
        <v>1489</v>
      </c>
      <c r="P246" s="95"/>
      <c r="Q246" s="95"/>
      <c r="R246" s="95"/>
      <c r="S246" s="95"/>
      <c r="T246" s="95" t="s">
        <v>28</v>
      </c>
      <c r="U246" s="95"/>
      <c r="V246" s="95" t="s">
        <v>651</v>
      </c>
      <c r="W246" s="95">
        <f t="shared" si="3"/>
        <v>5</v>
      </c>
    </row>
    <row r="247" spans="1:23" ht="114" customHeight="1" x14ac:dyDescent="0.2">
      <c r="A247" s="96" t="s">
        <v>495</v>
      </c>
      <c r="B247" s="95" t="s">
        <v>1490</v>
      </c>
      <c r="C247" s="95">
        <v>0</v>
      </c>
      <c r="D247" s="95">
        <v>0</v>
      </c>
      <c r="E247" s="95">
        <v>0</v>
      </c>
      <c r="F247" s="95">
        <v>0</v>
      </c>
      <c r="G247" s="95">
        <v>0</v>
      </c>
      <c r="H247" s="95">
        <v>0</v>
      </c>
      <c r="I247" s="95">
        <v>0</v>
      </c>
      <c r="J247" s="95">
        <v>1</v>
      </c>
      <c r="K247" s="95" t="s">
        <v>647</v>
      </c>
      <c r="L247" s="95" t="s">
        <v>1159</v>
      </c>
      <c r="M247" s="95"/>
      <c r="N247" s="95"/>
      <c r="O247" s="95" t="s">
        <v>1491</v>
      </c>
      <c r="P247" s="95"/>
      <c r="Q247" s="95"/>
      <c r="R247" s="95" t="s">
        <v>1478</v>
      </c>
      <c r="S247" s="95" t="s">
        <v>1478</v>
      </c>
      <c r="T247" s="95" t="s">
        <v>28</v>
      </c>
      <c r="U247" s="95"/>
      <c r="V247" s="95"/>
      <c r="W247" s="95">
        <f t="shared" si="3"/>
        <v>10</v>
      </c>
    </row>
    <row r="248" spans="1:23" ht="85.5" customHeight="1" x14ac:dyDescent="0.2">
      <c r="A248" s="96" t="s">
        <v>497</v>
      </c>
      <c r="B248" s="95" t="s">
        <v>1492</v>
      </c>
      <c r="C248" s="95">
        <v>0</v>
      </c>
      <c r="D248" s="95">
        <v>0</v>
      </c>
      <c r="E248" s="95">
        <v>0</v>
      </c>
      <c r="F248" s="95">
        <v>0</v>
      </c>
      <c r="G248" s="95">
        <v>0</v>
      </c>
      <c r="H248" s="95">
        <v>0</v>
      </c>
      <c r="I248" s="95">
        <v>0</v>
      </c>
      <c r="J248" s="95">
        <v>1</v>
      </c>
      <c r="K248" s="95" t="s">
        <v>647</v>
      </c>
      <c r="L248" s="95" t="s">
        <v>1159</v>
      </c>
      <c r="M248" s="95"/>
      <c r="N248" s="95"/>
      <c r="O248" s="95"/>
      <c r="P248" s="95" t="s">
        <v>1493</v>
      </c>
      <c r="Q248" s="95" t="s">
        <v>705</v>
      </c>
      <c r="R248" s="95"/>
      <c r="S248" s="95"/>
      <c r="T248" s="95" t="s">
        <v>28</v>
      </c>
      <c r="U248" s="95"/>
      <c r="V248" s="95"/>
      <c r="W248" s="95">
        <f t="shared" si="3"/>
        <v>10</v>
      </c>
    </row>
    <row r="249" spans="1:23" ht="42.75" customHeight="1" x14ac:dyDescent="0.2">
      <c r="A249" s="96" t="s">
        <v>499</v>
      </c>
      <c r="B249" s="95" t="s">
        <v>1494</v>
      </c>
      <c r="C249" s="95">
        <v>0</v>
      </c>
      <c r="D249" s="95">
        <v>0</v>
      </c>
      <c r="E249" s="95">
        <v>0</v>
      </c>
      <c r="F249" s="95">
        <v>0</v>
      </c>
      <c r="G249" s="95">
        <v>0</v>
      </c>
      <c r="H249" s="95">
        <v>0</v>
      </c>
      <c r="I249" s="95">
        <v>0</v>
      </c>
      <c r="J249" s="95">
        <v>1</v>
      </c>
      <c r="K249" s="95"/>
      <c r="L249" s="95" t="s">
        <v>612</v>
      </c>
      <c r="M249" s="95"/>
      <c r="N249" s="95"/>
      <c r="O249" s="95"/>
      <c r="P249" s="95"/>
      <c r="Q249" s="95"/>
      <c r="R249" s="95"/>
      <c r="S249" s="95"/>
      <c r="T249" s="95" t="s">
        <v>28</v>
      </c>
      <c r="U249" s="95"/>
      <c r="V249" s="95" t="s">
        <v>702</v>
      </c>
      <c r="W249" s="95">
        <f t="shared" si="3"/>
        <v>10</v>
      </c>
    </row>
    <row r="250" spans="1:23" ht="42.75" customHeight="1" x14ac:dyDescent="0.2">
      <c r="A250" s="96" t="s">
        <v>501</v>
      </c>
      <c r="B250" s="95" t="s">
        <v>1495</v>
      </c>
      <c r="C250" s="95">
        <v>0</v>
      </c>
      <c r="D250" s="95">
        <v>0</v>
      </c>
      <c r="E250" s="95">
        <v>0</v>
      </c>
      <c r="F250" s="95">
        <v>0</v>
      </c>
      <c r="G250" s="95">
        <v>0</v>
      </c>
      <c r="H250" s="95">
        <v>0</v>
      </c>
      <c r="I250" s="95">
        <v>0</v>
      </c>
      <c r="J250" s="95">
        <v>1</v>
      </c>
      <c r="K250" s="95"/>
      <c r="L250" s="95" t="s">
        <v>612</v>
      </c>
      <c r="M250" s="95"/>
      <c r="N250" s="95"/>
      <c r="O250" s="95"/>
      <c r="P250" s="95"/>
      <c r="Q250" s="95"/>
      <c r="R250" s="95" t="s">
        <v>1478</v>
      </c>
      <c r="S250" s="95" t="s">
        <v>1478</v>
      </c>
      <c r="T250" s="95" t="s">
        <v>28</v>
      </c>
      <c r="U250" s="95"/>
      <c r="V250" s="95" t="s">
        <v>645</v>
      </c>
      <c r="W250" s="95">
        <f t="shared" si="3"/>
        <v>20</v>
      </c>
    </row>
    <row r="251" spans="1:23" ht="85.5" customHeight="1" x14ac:dyDescent="0.2">
      <c r="A251" s="96" t="s">
        <v>503</v>
      </c>
      <c r="B251" s="95" t="s">
        <v>1496</v>
      </c>
      <c r="C251" s="95">
        <v>0</v>
      </c>
      <c r="D251" s="95">
        <v>0</v>
      </c>
      <c r="E251" s="95">
        <v>0</v>
      </c>
      <c r="F251" s="95">
        <v>0</v>
      </c>
      <c r="G251" s="95">
        <v>0</v>
      </c>
      <c r="H251" s="95">
        <v>0</v>
      </c>
      <c r="I251" s="95">
        <v>0</v>
      </c>
      <c r="J251" s="95">
        <v>1</v>
      </c>
      <c r="K251" s="95"/>
      <c r="L251" s="95" t="s">
        <v>612</v>
      </c>
      <c r="M251" s="95"/>
      <c r="N251" s="95"/>
      <c r="O251" s="95"/>
      <c r="P251" s="95" t="s">
        <v>1497</v>
      </c>
      <c r="Q251" s="95" t="s">
        <v>1498</v>
      </c>
      <c r="R251" s="95"/>
      <c r="S251" s="95"/>
      <c r="T251" s="95" t="s">
        <v>28</v>
      </c>
      <c r="U251" s="95"/>
      <c r="V251" s="95" t="s">
        <v>651</v>
      </c>
      <c r="W251" s="95">
        <f t="shared" si="3"/>
        <v>5</v>
      </c>
    </row>
    <row r="252" spans="1:23" ht="42.75" customHeight="1" x14ac:dyDescent="0.2">
      <c r="A252" s="96" t="s">
        <v>505</v>
      </c>
      <c r="B252" s="95" t="s">
        <v>1499</v>
      </c>
      <c r="C252" s="95">
        <v>0</v>
      </c>
      <c r="D252" s="95">
        <v>0</v>
      </c>
      <c r="E252" s="95">
        <v>0</v>
      </c>
      <c r="F252" s="95">
        <v>0</v>
      </c>
      <c r="G252" s="95">
        <v>0</v>
      </c>
      <c r="H252" s="95">
        <v>0</v>
      </c>
      <c r="I252" s="95">
        <v>0</v>
      </c>
      <c r="J252" s="95">
        <v>1</v>
      </c>
      <c r="K252" s="95" t="s">
        <v>647</v>
      </c>
      <c r="L252" s="95" t="s">
        <v>1159</v>
      </c>
      <c r="M252" s="95"/>
      <c r="N252" s="95"/>
      <c r="O252" s="95"/>
      <c r="P252" s="95" t="s">
        <v>1186</v>
      </c>
      <c r="Q252" s="95" t="s">
        <v>1500</v>
      </c>
      <c r="R252" s="95" t="s">
        <v>1478</v>
      </c>
      <c r="S252" s="95" t="s">
        <v>1478</v>
      </c>
      <c r="T252" s="95"/>
      <c r="U252" s="95"/>
      <c r="V252" s="95"/>
      <c r="W252" s="95">
        <f t="shared" si="3"/>
        <v>10</v>
      </c>
    </row>
    <row r="253" spans="1:23" ht="42.75" customHeight="1" x14ac:dyDescent="0.2">
      <c r="A253" s="96" t="s">
        <v>507</v>
      </c>
      <c r="B253" s="95" t="s">
        <v>1501</v>
      </c>
      <c r="C253" s="95">
        <v>0</v>
      </c>
      <c r="D253" s="95">
        <v>0</v>
      </c>
      <c r="E253" s="95">
        <v>0</v>
      </c>
      <c r="F253" s="95">
        <v>0</v>
      </c>
      <c r="G253" s="95">
        <v>0</v>
      </c>
      <c r="H253" s="95">
        <v>0</v>
      </c>
      <c r="I253" s="95">
        <v>0</v>
      </c>
      <c r="J253" s="95">
        <v>1</v>
      </c>
      <c r="K253" s="95"/>
      <c r="L253" s="95" t="s">
        <v>612</v>
      </c>
      <c r="M253" s="95"/>
      <c r="N253" s="95"/>
      <c r="O253" s="95"/>
      <c r="P253" s="95"/>
      <c r="Q253" s="95"/>
      <c r="R253" s="95"/>
      <c r="S253" s="95"/>
      <c r="T253" s="95" t="s">
        <v>28</v>
      </c>
      <c r="U253" s="95"/>
      <c r="V253" s="95" t="s">
        <v>651</v>
      </c>
      <c r="W253" s="95">
        <f t="shared" si="3"/>
        <v>5</v>
      </c>
    </row>
    <row r="254" spans="1:23" ht="42.75" customHeight="1" x14ac:dyDescent="0.2">
      <c r="A254" s="96" t="s">
        <v>509</v>
      </c>
      <c r="B254" s="95" t="s">
        <v>1502</v>
      </c>
      <c r="C254" s="95">
        <v>0</v>
      </c>
      <c r="D254" s="95">
        <v>0</v>
      </c>
      <c r="E254" s="95">
        <v>0</v>
      </c>
      <c r="F254" s="95">
        <v>0</v>
      </c>
      <c r="G254" s="95">
        <v>0</v>
      </c>
      <c r="H254" s="95">
        <v>0</v>
      </c>
      <c r="I254" s="95">
        <v>0</v>
      </c>
      <c r="J254" s="95">
        <v>1</v>
      </c>
      <c r="K254" s="95" t="s">
        <v>647</v>
      </c>
      <c r="L254" s="95" t="s">
        <v>612</v>
      </c>
      <c r="M254" s="95"/>
      <c r="N254" s="95"/>
      <c r="O254" s="95"/>
      <c r="P254" s="95"/>
      <c r="Q254" s="95" t="s">
        <v>1503</v>
      </c>
      <c r="R254" s="95" t="s">
        <v>1478</v>
      </c>
      <c r="S254" s="95" t="s">
        <v>1478</v>
      </c>
      <c r="T254" s="95"/>
      <c r="U254" s="95"/>
      <c r="V254" s="95" t="s">
        <v>645</v>
      </c>
      <c r="W254" s="95">
        <f t="shared" si="3"/>
        <v>20</v>
      </c>
    </row>
    <row r="255" spans="1:23" ht="42.75" customHeight="1" x14ac:dyDescent="0.2">
      <c r="A255" s="96" t="s">
        <v>511</v>
      </c>
      <c r="B255" s="95" t="s">
        <v>1504</v>
      </c>
      <c r="C255" s="95">
        <v>0</v>
      </c>
      <c r="D255" s="95">
        <v>0</v>
      </c>
      <c r="E255" s="95">
        <v>0</v>
      </c>
      <c r="F255" s="95">
        <v>0</v>
      </c>
      <c r="G255" s="95">
        <v>0</v>
      </c>
      <c r="H255" s="95">
        <v>0</v>
      </c>
      <c r="I255" s="95">
        <v>0</v>
      </c>
      <c r="J255" s="95">
        <v>1</v>
      </c>
      <c r="K255" s="95" t="s">
        <v>647</v>
      </c>
      <c r="L255" s="95" t="s">
        <v>612</v>
      </c>
      <c r="M255" s="95"/>
      <c r="N255" s="95"/>
      <c r="O255" s="95"/>
      <c r="P255" s="95"/>
      <c r="Q255" s="95" t="s">
        <v>1505</v>
      </c>
      <c r="R255" s="95"/>
      <c r="S255" s="95"/>
      <c r="T255" s="95"/>
      <c r="U255" s="95"/>
      <c r="V255" s="95" t="s">
        <v>645</v>
      </c>
      <c r="W255" s="95">
        <f t="shared" si="3"/>
        <v>20</v>
      </c>
    </row>
    <row r="256" spans="1:23" ht="71.25" customHeight="1" x14ac:dyDescent="0.2">
      <c r="A256" s="96" t="s">
        <v>513</v>
      </c>
      <c r="B256" s="95" t="s">
        <v>1506</v>
      </c>
      <c r="C256" s="95">
        <v>0</v>
      </c>
      <c r="D256" s="95">
        <v>0</v>
      </c>
      <c r="E256" s="95">
        <v>0</v>
      </c>
      <c r="F256" s="95">
        <v>0</v>
      </c>
      <c r="G256" s="95">
        <v>0</v>
      </c>
      <c r="H256" s="95">
        <v>0</v>
      </c>
      <c r="I256" s="95">
        <v>0</v>
      </c>
      <c r="J256" s="95">
        <v>1</v>
      </c>
      <c r="K256" s="95" t="s">
        <v>647</v>
      </c>
      <c r="L256" s="95" t="s">
        <v>612</v>
      </c>
      <c r="M256" s="95"/>
      <c r="N256" s="95"/>
      <c r="O256" s="95"/>
      <c r="P256" s="95"/>
      <c r="Q256" s="95" t="s">
        <v>1507</v>
      </c>
      <c r="R256" s="95"/>
      <c r="S256" s="95"/>
      <c r="T256" s="95"/>
      <c r="U256" s="95"/>
      <c r="V256" s="95" t="s">
        <v>645</v>
      </c>
      <c r="W256" s="95">
        <f t="shared" si="3"/>
        <v>20</v>
      </c>
    </row>
    <row r="257" spans="1:23" ht="57" customHeight="1" x14ac:dyDescent="0.2">
      <c r="A257" s="96" t="s">
        <v>515</v>
      </c>
      <c r="B257" s="95" t="s">
        <v>1508</v>
      </c>
      <c r="C257" s="95">
        <v>0</v>
      </c>
      <c r="D257" s="95">
        <v>0</v>
      </c>
      <c r="E257" s="95">
        <v>0</v>
      </c>
      <c r="F257" s="95">
        <v>0</v>
      </c>
      <c r="G257" s="95">
        <v>0</v>
      </c>
      <c r="H257" s="95">
        <v>0</v>
      </c>
      <c r="I257" s="95">
        <v>0</v>
      </c>
      <c r="J257" s="95">
        <v>1</v>
      </c>
      <c r="K257" s="95"/>
      <c r="L257" s="95" t="s">
        <v>612</v>
      </c>
      <c r="M257" s="95"/>
      <c r="N257" s="95"/>
      <c r="O257" s="95"/>
      <c r="P257" s="95"/>
      <c r="Q257" s="95" t="s">
        <v>1509</v>
      </c>
      <c r="R257" s="95"/>
      <c r="S257" s="95"/>
      <c r="T257" s="95" t="s">
        <v>33</v>
      </c>
      <c r="U257" s="95"/>
      <c r="V257" s="95" t="s">
        <v>651</v>
      </c>
      <c r="W257" s="95">
        <f t="shared" si="3"/>
        <v>5</v>
      </c>
    </row>
    <row r="258" spans="1:23" ht="28.5" customHeight="1" x14ac:dyDescent="0.2">
      <c r="A258" s="96" t="s">
        <v>517</v>
      </c>
      <c r="B258" s="95" t="s">
        <v>1510</v>
      </c>
      <c r="C258" s="95">
        <v>0</v>
      </c>
      <c r="D258" s="95">
        <v>0</v>
      </c>
      <c r="E258" s="95">
        <v>0</v>
      </c>
      <c r="F258" s="95">
        <v>0</v>
      </c>
      <c r="G258" s="95">
        <v>0</v>
      </c>
      <c r="H258" s="95">
        <v>0</v>
      </c>
      <c r="I258" s="95">
        <v>0</v>
      </c>
      <c r="J258" s="95">
        <v>1</v>
      </c>
      <c r="K258" s="95"/>
      <c r="L258" s="95" t="s">
        <v>612</v>
      </c>
      <c r="M258" s="95"/>
      <c r="N258" s="95"/>
      <c r="O258" s="95"/>
      <c r="P258" s="95"/>
      <c r="Q258" s="95"/>
      <c r="R258" s="95"/>
      <c r="S258" s="95"/>
      <c r="T258" s="95" t="s">
        <v>33</v>
      </c>
      <c r="U258" s="95"/>
      <c r="V258" s="95" t="s">
        <v>651</v>
      </c>
      <c r="W258" s="95">
        <f t="shared" si="3"/>
        <v>5</v>
      </c>
    </row>
    <row r="259" spans="1:23" ht="42.75" customHeight="1" x14ac:dyDescent="0.2">
      <c r="A259" s="96" t="s">
        <v>519</v>
      </c>
      <c r="B259" s="95" t="s">
        <v>1511</v>
      </c>
      <c r="C259" s="95">
        <v>0</v>
      </c>
      <c r="D259" s="95">
        <v>0</v>
      </c>
      <c r="E259" s="95">
        <v>0</v>
      </c>
      <c r="F259" s="95">
        <v>0</v>
      </c>
      <c r="G259" s="95">
        <v>0</v>
      </c>
      <c r="H259" s="95">
        <v>0</v>
      </c>
      <c r="I259" s="95">
        <v>0</v>
      </c>
      <c r="J259" s="95">
        <v>1</v>
      </c>
      <c r="K259" s="95"/>
      <c r="L259" s="95" t="s">
        <v>612</v>
      </c>
      <c r="M259" s="95"/>
      <c r="N259" s="95"/>
      <c r="O259" s="95"/>
      <c r="P259" s="95"/>
      <c r="Q259" s="95" t="s">
        <v>1512</v>
      </c>
      <c r="R259" s="95"/>
      <c r="S259" s="95"/>
      <c r="T259" s="95" t="s">
        <v>33</v>
      </c>
      <c r="U259" s="95"/>
      <c r="V259" s="95" t="s">
        <v>651</v>
      </c>
      <c r="W259" s="95">
        <f t="shared" ref="W259:W322" si="4">IF($V259="Critical Importance",20,IF($V259="Minor Importance",5,10))</f>
        <v>5</v>
      </c>
    </row>
    <row r="260" spans="1:23" ht="42.75" customHeight="1" x14ac:dyDescent="0.2">
      <c r="A260" s="96" t="s">
        <v>521</v>
      </c>
      <c r="B260" s="95" t="s">
        <v>1513</v>
      </c>
      <c r="C260" s="95">
        <v>0</v>
      </c>
      <c r="D260" s="95">
        <v>0</v>
      </c>
      <c r="E260" s="95">
        <v>0</v>
      </c>
      <c r="F260" s="95">
        <v>0</v>
      </c>
      <c r="G260" s="95">
        <v>0</v>
      </c>
      <c r="H260" s="95">
        <v>0</v>
      </c>
      <c r="I260" s="95">
        <v>0</v>
      </c>
      <c r="J260" s="95">
        <v>1</v>
      </c>
      <c r="K260" s="95"/>
      <c r="L260" s="95" t="s">
        <v>612</v>
      </c>
      <c r="M260" s="95"/>
      <c r="N260" s="95"/>
      <c r="O260" s="95"/>
      <c r="P260" s="95"/>
      <c r="Q260" s="95" t="s">
        <v>1514</v>
      </c>
      <c r="R260" s="95"/>
      <c r="S260" s="95"/>
      <c r="T260" s="95" t="s">
        <v>33</v>
      </c>
      <c r="U260" s="95"/>
      <c r="V260" s="95" t="s">
        <v>651</v>
      </c>
      <c r="W260" s="95">
        <f t="shared" si="4"/>
        <v>5</v>
      </c>
    </row>
    <row r="261" spans="1:23" ht="57" customHeight="1" x14ac:dyDescent="0.2">
      <c r="A261" s="96" t="s">
        <v>523</v>
      </c>
      <c r="B261" s="95" t="s">
        <v>1515</v>
      </c>
      <c r="C261" s="95">
        <v>0</v>
      </c>
      <c r="D261" s="95">
        <v>0</v>
      </c>
      <c r="E261" s="95">
        <v>0</v>
      </c>
      <c r="F261" s="95">
        <v>0</v>
      </c>
      <c r="G261" s="95">
        <v>0</v>
      </c>
      <c r="H261" s="95">
        <v>0</v>
      </c>
      <c r="I261" s="95">
        <v>0</v>
      </c>
      <c r="J261" s="95">
        <v>1</v>
      </c>
      <c r="K261" s="95" t="s">
        <v>647</v>
      </c>
      <c r="L261" s="95" t="s">
        <v>1159</v>
      </c>
      <c r="M261" s="95"/>
      <c r="N261" s="95"/>
      <c r="O261" s="95" t="s">
        <v>1516</v>
      </c>
      <c r="P261" s="95"/>
      <c r="Q261" s="95"/>
      <c r="R261" s="95"/>
      <c r="S261" s="95"/>
      <c r="T261" s="95"/>
      <c r="U261" s="95"/>
      <c r="V261" s="95" t="s">
        <v>651</v>
      </c>
      <c r="W261" s="95">
        <f t="shared" si="4"/>
        <v>5</v>
      </c>
    </row>
    <row r="262" spans="1:23" ht="57" customHeight="1" x14ac:dyDescent="0.2">
      <c r="A262" s="96" t="s">
        <v>525</v>
      </c>
      <c r="B262" s="95" t="s">
        <v>1517</v>
      </c>
      <c r="C262" s="95">
        <v>0</v>
      </c>
      <c r="D262" s="95">
        <v>0</v>
      </c>
      <c r="E262" s="95">
        <v>0</v>
      </c>
      <c r="F262" s="95">
        <v>0</v>
      </c>
      <c r="G262" s="95">
        <v>0</v>
      </c>
      <c r="H262" s="95">
        <v>0</v>
      </c>
      <c r="I262" s="95">
        <v>0</v>
      </c>
      <c r="J262" s="95">
        <v>1</v>
      </c>
      <c r="K262" s="95"/>
      <c r="L262" s="95" t="s">
        <v>612</v>
      </c>
      <c r="M262" s="95"/>
      <c r="N262" s="95"/>
      <c r="O262" s="95"/>
      <c r="P262" s="95" t="s">
        <v>1518</v>
      </c>
      <c r="Q262" s="95" t="s">
        <v>1519</v>
      </c>
      <c r="R262" s="95" t="s">
        <v>1478</v>
      </c>
      <c r="S262" s="95" t="s">
        <v>1478</v>
      </c>
      <c r="T262" s="95" t="s">
        <v>28</v>
      </c>
      <c r="U262" s="95"/>
      <c r="V262" s="95" t="s">
        <v>651</v>
      </c>
      <c r="W262" s="95">
        <f t="shared" si="4"/>
        <v>5</v>
      </c>
    </row>
    <row r="263" spans="1:23" ht="42.75" customHeight="1" x14ac:dyDescent="0.2">
      <c r="A263" s="96" t="s">
        <v>527</v>
      </c>
      <c r="B263" s="95" t="s">
        <v>1520</v>
      </c>
      <c r="C263" s="95">
        <v>0</v>
      </c>
      <c r="D263" s="95">
        <v>0</v>
      </c>
      <c r="E263" s="95">
        <v>0</v>
      </c>
      <c r="F263" s="95">
        <v>0</v>
      </c>
      <c r="G263" s="95">
        <v>0</v>
      </c>
      <c r="H263" s="95">
        <v>0</v>
      </c>
      <c r="I263" s="95">
        <v>0</v>
      </c>
      <c r="J263" s="95">
        <v>1</v>
      </c>
      <c r="K263" s="95"/>
      <c r="L263" s="95" t="s">
        <v>612</v>
      </c>
      <c r="M263" s="95"/>
      <c r="N263" s="95"/>
      <c r="O263" s="95"/>
      <c r="P263" s="95" t="s">
        <v>1521</v>
      </c>
      <c r="Q263" s="95" t="s">
        <v>1522</v>
      </c>
      <c r="R263" s="95"/>
      <c r="S263" s="95"/>
      <c r="T263" s="95" t="s">
        <v>28</v>
      </c>
      <c r="U263" s="95"/>
      <c r="V263" s="95" t="s">
        <v>651</v>
      </c>
      <c r="W263" s="95">
        <f t="shared" si="4"/>
        <v>5</v>
      </c>
    </row>
    <row r="264" spans="1:23" ht="28.5" customHeight="1" x14ac:dyDescent="0.2">
      <c r="A264" s="96" t="s">
        <v>529</v>
      </c>
      <c r="B264" s="95" t="s">
        <v>1309</v>
      </c>
      <c r="C264" s="95">
        <v>0</v>
      </c>
      <c r="D264" s="95">
        <v>0</v>
      </c>
      <c r="E264" s="95">
        <v>0</v>
      </c>
      <c r="F264" s="95">
        <v>0</v>
      </c>
      <c r="G264" s="95">
        <v>0</v>
      </c>
      <c r="H264" s="95">
        <v>0</v>
      </c>
      <c r="I264" s="95">
        <v>0</v>
      </c>
      <c r="J264" s="95">
        <v>1</v>
      </c>
      <c r="K264" s="95"/>
      <c r="L264" s="95" t="s">
        <v>612</v>
      </c>
      <c r="M264" s="95"/>
      <c r="N264" s="95"/>
      <c r="O264" s="95"/>
      <c r="P264" s="95" t="s">
        <v>1523</v>
      </c>
      <c r="Q264" s="95" t="s">
        <v>1524</v>
      </c>
      <c r="R264" s="95"/>
      <c r="S264" s="95"/>
      <c r="T264" s="95" t="s">
        <v>28</v>
      </c>
      <c r="U264" s="95"/>
      <c r="V264" s="95" t="s">
        <v>702</v>
      </c>
      <c r="W264" s="95">
        <f t="shared" si="4"/>
        <v>10</v>
      </c>
    </row>
    <row r="265" spans="1:23" ht="28.5" customHeight="1" x14ac:dyDescent="0.2">
      <c r="A265" s="96" t="s">
        <v>530</v>
      </c>
      <c r="B265" s="95" t="s">
        <v>1525</v>
      </c>
      <c r="C265" s="95">
        <v>0</v>
      </c>
      <c r="D265" s="95">
        <v>0</v>
      </c>
      <c r="E265" s="95">
        <v>0</v>
      </c>
      <c r="F265" s="95">
        <v>0</v>
      </c>
      <c r="G265" s="95">
        <v>0</v>
      </c>
      <c r="H265" s="95">
        <v>0</v>
      </c>
      <c r="I265" s="95">
        <v>0</v>
      </c>
      <c r="J265" s="95">
        <v>1</v>
      </c>
      <c r="K265" s="95"/>
      <c r="L265" s="95" t="s">
        <v>612</v>
      </c>
      <c r="M265" s="95"/>
      <c r="N265" s="95"/>
      <c r="O265" s="95"/>
      <c r="P265" s="95" t="s">
        <v>1523</v>
      </c>
      <c r="Q265" s="95"/>
      <c r="R265" s="95"/>
      <c r="S265" s="95"/>
      <c r="T265" s="95" t="s">
        <v>28</v>
      </c>
      <c r="U265" s="95"/>
      <c r="V265" s="95" t="s">
        <v>651</v>
      </c>
      <c r="W265" s="95">
        <f t="shared" si="4"/>
        <v>5</v>
      </c>
    </row>
    <row r="266" spans="1:23" ht="42.75" customHeight="1" x14ac:dyDescent="0.2">
      <c r="A266" s="96" t="s">
        <v>531</v>
      </c>
      <c r="B266" s="95" t="s">
        <v>1526</v>
      </c>
      <c r="C266" s="95">
        <v>0</v>
      </c>
      <c r="D266" s="95">
        <v>0</v>
      </c>
      <c r="E266" s="95">
        <v>0</v>
      </c>
      <c r="F266" s="95">
        <v>0</v>
      </c>
      <c r="G266" s="95">
        <v>0</v>
      </c>
      <c r="H266" s="95">
        <v>0</v>
      </c>
      <c r="I266" s="95">
        <v>0</v>
      </c>
      <c r="J266" s="95">
        <v>1</v>
      </c>
      <c r="K266" s="95"/>
      <c r="L266" s="95" t="s">
        <v>612</v>
      </c>
      <c r="M266" s="95"/>
      <c r="N266" s="95"/>
      <c r="O266" s="95" t="s">
        <v>1282</v>
      </c>
      <c r="P266" s="95"/>
      <c r="Q266" s="95"/>
      <c r="R266" s="95"/>
      <c r="S266" s="95"/>
      <c r="T266" s="95" t="s">
        <v>28</v>
      </c>
      <c r="U266" s="95"/>
      <c r="V266" s="95" t="s">
        <v>651</v>
      </c>
      <c r="W266" s="95">
        <f t="shared" si="4"/>
        <v>5</v>
      </c>
    </row>
    <row r="267" spans="1:23" ht="28.5" customHeight="1" x14ac:dyDescent="0.2">
      <c r="A267" s="96" t="s">
        <v>533</v>
      </c>
      <c r="B267" s="95" t="s">
        <v>1527</v>
      </c>
      <c r="C267" s="95">
        <v>0</v>
      </c>
      <c r="D267" s="95">
        <v>0</v>
      </c>
      <c r="E267" s="95">
        <v>0</v>
      </c>
      <c r="F267" s="95">
        <v>0</v>
      </c>
      <c r="G267" s="95">
        <v>0</v>
      </c>
      <c r="H267" s="95">
        <v>0</v>
      </c>
      <c r="I267" s="95">
        <v>0</v>
      </c>
      <c r="J267" s="95">
        <v>1</v>
      </c>
      <c r="K267" s="95"/>
      <c r="L267" s="95" t="s">
        <v>612</v>
      </c>
      <c r="M267" s="95"/>
      <c r="N267" s="95"/>
      <c r="O267" s="95"/>
      <c r="P267" s="95" t="s">
        <v>1528</v>
      </c>
      <c r="Q267" s="95"/>
      <c r="R267" s="95"/>
      <c r="S267" s="95"/>
      <c r="T267" s="95" t="s">
        <v>28</v>
      </c>
      <c r="U267" s="95"/>
      <c r="V267" s="95" t="s">
        <v>645</v>
      </c>
      <c r="W267" s="95">
        <f t="shared" si="4"/>
        <v>20</v>
      </c>
    </row>
    <row r="268" spans="1:23" ht="99.75" customHeight="1" x14ac:dyDescent="0.2">
      <c r="A268" s="96" t="s">
        <v>535</v>
      </c>
      <c r="B268" s="95" t="s">
        <v>1529</v>
      </c>
      <c r="C268" s="95">
        <v>0</v>
      </c>
      <c r="D268" s="95">
        <v>0</v>
      </c>
      <c r="E268" s="95">
        <v>0</v>
      </c>
      <c r="F268" s="95">
        <v>0</v>
      </c>
      <c r="G268" s="95">
        <v>0</v>
      </c>
      <c r="H268" s="95">
        <v>0</v>
      </c>
      <c r="I268" s="95">
        <v>0</v>
      </c>
      <c r="J268" s="95">
        <v>1</v>
      </c>
      <c r="K268" s="95"/>
      <c r="L268" s="95" t="s">
        <v>612</v>
      </c>
      <c r="M268" s="95"/>
      <c r="N268" s="95"/>
      <c r="O268" s="95"/>
      <c r="P268" s="95" t="s">
        <v>1530</v>
      </c>
      <c r="Q268" s="95" t="s">
        <v>1531</v>
      </c>
      <c r="R268" s="95"/>
      <c r="S268" s="95"/>
      <c r="T268" s="95" t="s">
        <v>28</v>
      </c>
      <c r="U268" s="95"/>
      <c r="V268" s="95" t="s">
        <v>651</v>
      </c>
      <c r="W268" s="95">
        <f t="shared" si="4"/>
        <v>5</v>
      </c>
    </row>
    <row r="269" spans="1:23" ht="28.5" customHeight="1" x14ac:dyDescent="0.2">
      <c r="A269" s="96" t="s">
        <v>537</v>
      </c>
      <c r="B269" s="95" t="s">
        <v>1532</v>
      </c>
      <c r="C269" s="95">
        <v>0</v>
      </c>
      <c r="D269" s="95">
        <v>0</v>
      </c>
      <c r="E269" s="95">
        <v>0</v>
      </c>
      <c r="F269" s="95">
        <v>0</v>
      </c>
      <c r="G269" s="95">
        <v>0</v>
      </c>
      <c r="H269" s="95">
        <v>0</v>
      </c>
      <c r="I269" s="95">
        <v>0</v>
      </c>
      <c r="J269" s="95">
        <v>1</v>
      </c>
      <c r="K269" s="95"/>
      <c r="L269" s="95" t="s">
        <v>612</v>
      </c>
      <c r="M269" s="95"/>
      <c r="N269" s="95"/>
      <c r="O269" s="95"/>
      <c r="P269" s="95" t="s">
        <v>1533</v>
      </c>
      <c r="Q269" s="95"/>
      <c r="R269" s="95"/>
      <c r="S269" s="95"/>
      <c r="T269" s="95" t="s">
        <v>28</v>
      </c>
      <c r="U269" s="95"/>
      <c r="V269" s="95" t="s">
        <v>651</v>
      </c>
      <c r="W269" s="95">
        <f t="shared" si="4"/>
        <v>5</v>
      </c>
    </row>
    <row r="270" spans="1:23" ht="42.75" customHeight="1" x14ac:dyDescent="0.2">
      <c r="A270" s="96" t="s">
        <v>539</v>
      </c>
      <c r="B270" s="95" t="s">
        <v>1534</v>
      </c>
      <c r="C270" s="95">
        <v>0</v>
      </c>
      <c r="D270" s="95">
        <v>0</v>
      </c>
      <c r="E270" s="95">
        <v>0</v>
      </c>
      <c r="F270" s="95">
        <v>0</v>
      </c>
      <c r="G270" s="95">
        <v>0</v>
      </c>
      <c r="H270" s="95">
        <v>0</v>
      </c>
      <c r="I270" s="95">
        <v>0</v>
      </c>
      <c r="J270" s="95">
        <v>1</v>
      </c>
      <c r="K270" s="95"/>
      <c r="L270" s="95" t="s">
        <v>612</v>
      </c>
      <c r="M270" s="95"/>
      <c r="N270" s="95"/>
      <c r="O270" s="95"/>
      <c r="P270" s="95"/>
      <c r="Q270" s="95" t="s">
        <v>1535</v>
      </c>
      <c r="R270" s="95"/>
      <c r="S270" s="95"/>
      <c r="T270" s="95" t="s">
        <v>33</v>
      </c>
      <c r="U270" s="95"/>
      <c r="V270" s="95" t="s">
        <v>651</v>
      </c>
      <c r="W270" s="95">
        <f t="shared" si="4"/>
        <v>5</v>
      </c>
    </row>
    <row r="271" spans="1:23" ht="42.75" customHeight="1" x14ac:dyDescent="0.2">
      <c r="A271" s="96" t="s">
        <v>541</v>
      </c>
      <c r="B271" s="95" t="s">
        <v>1536</v>
      </c>
      <c r="C271" s="95">
        <v>0</v>
      </c>
      <c r="D271" s="95">
        <v>0</v>
      </c>
      <c r="E271" s="95">
        <v>0</v>
      </c>
      <c r="F271" s="95">
        <v>0</v>
      </c>
      <c r="G271" s="95">
        <v>0</v>
      </c>
      <c r="H271" s="95">
        <v>0</v>
      </c>
      <c r="I271" s="95">
        <v>0</v>
      </c>
      <c r="J271" s="95">
        <v>1</v>
      </c>
      <c r="K271" s="95"/>
      <c r="L271" s="95" t="s">
        <v>612</v>
      </c>
      <c r="M271" s="95"/>
      <c r="N271" s="95"/>
      <c r="O271" s="95"/>
      <c r="P271" s="95"/>
      <c r="Q271" s="95" t="s">
        <v>1537</v>
      </c>
      <c r="R271" s="95"/>
      <c r="S271" s="95"/>
      <c r="T271" s="95" t="s">
        <v>28</v>
      </c>
      <c r="U271" s="95"/>
      <c r="V271" s="95" t="s">
        <v>651</v>
      </c>
      <c r="W271" s="95">
        <f t="shared" si="4"/>
        <v>5</v>
      </c>
    </row>
    <row r="272" spans="1:23" ht="57" customHeight="1" x14ac:dyDescent="0.2">
      <c r="A272" s="96" t="s">
        <v>543</v>
      </c>
      <c r="B272" s="95" t="s">
        <v>1538</v>
      </c>
      <c r="C272" s="95">
        <v>0</v>
      </c>
      <c r="D272" s="95">
        <v>0</v>
      </c>
      <c r="E272" s="95">
        <v>0</v>
      </c>
      <c r="F272" s="95">
        <v>0</v>
      </c>
      <c r="G272" s="95">
        <v>0</v>
      </c>
      <c r="H272" s="95">
        <v>0</v>
      </c>
      <c r="I272" s="95">
        <v>0</v>
      </c>
      <c r="J272" s="95">
        <v>1</v>
      </c>
      <c r="K272" s="95"/>
      <c r="L272" s="95" t="s">
        <v>612</v>
      </c>
      <c r="M272" s="95"/>
      <c r="N272" s="95"/>
      <c r="O272" s="95" t="s">
        <v>1539</v>
      </c>
      <c r="P272" s="95"/>
      <c r="Q272" s="95"/>
      <c r="R272" s="95"/>
      <c r="S272" s="95"/>
      <c r="T272" s="95" t="s">
        <v>28</v>
      </c>
      <c r="U272" s="95"/>
      <c r="V272" s="95" t="s">
        <v>651</v>
      </c>
      <c r="W272" s="95">
        <f t="shared" si="4"/>
        <v>5</v>
      </c>
    </row>
    <row r="273" spans="1:23" ht="57" customHeight="1" x14ac:dyDescent="0.2">
      <c r="A273" s="96" t="s">
        <v>545</v>
      </c>
      <c r="B273" s="95" t="s">
        <v>1540</v>
      </c>
      <c r="C273" s="95">
        <v>0</v>
      </c>
      <c r="D273" s="95">
        <v>0</v>
      </c>
      <c r="E273" s="95">
        <v>0</v>
      </c>
      <c r="F273" s="95">
        <v>0</v>
      </c>
      <c r="G273" s="95">
        <v>0</v>
      </c>
      <c r="H273" s="95">
        <v>0</v>
      </c>
      <c r="I273" s="95">
        <v>0</v>
      </c>
      <c r="J273" s="95">
        <v>1</v>
      </c>
      <c r="K273" s="95"/>
      <c r="L273" s="95" t="s">
        <v>612</v>
      </c>
      <c r="M273" s="95"/>
      <c r="N273" s="95"/>
      <c r="O273" s="95"/>
      <c r="P273" s="95"/>
      <c r="Q273" s="95" t="s">
        <v>1541</v>
      </c>
      <c r="R273" s="95"/>
      <c r="S273" s="95"/>
      <c r="T273" s="95" t="s">
        <v>33</v>
      </c>
      <c r="U273" s="95"/>
      <c r="V273" s="95" t="s">
        <v>645</v>
      </c>
      <c r="W273" s="95">
        <f t="shared" si="4"/>
        <v>20</v>
      </c>
    </row>
    <row r="274" spans="1:23" ht="28.5" customHeight="1" x14ac:dyDescent="0.2">
      <c r="A274" s="96" t="s">
        <v>546</v>
      </c>
      <c r="B274" s="95" t="s">
        <v>1542</v>
      </c>
      <c r="C274" s="95">
        <v>0</v>
      </c>
      <c r="D274" s="95">
        <v>0</v>
      </c>
      <c r="E274" s="95">
        <v>0</v>
      </c>
      <c r="F274" s="95">
        <v>0</v>
      </c>
      <c r="G274" s="95">
        <v>0</v>
      </c>
      <c r="H274" s="95">
        <v>0</v>
      </c>
      <c r="I274" s="95">
        <v>0</v>
      </c>
      <c r="J274" s="95">
        <v>1</v>
      </c>
      <c r="K274" s="95"/>
      <c r="L274" s="95" t="s">
        <v>612</v>
      </c>
      <c r="M274" s="95"/>
      <c r="N274" s="95"/>
      <c r="O274" s="95"/>
      <c r="P274" s="95"/>
      <c r="Q274" s="95"/>
      <c r="R274" s="95"/>
      <c r="S274" s="95"/>
      <c r="T274" s="95" t="s">
        <v>28</v>
      </c>
      <c r="U274" s="95"/>
      <c r="V274" s="95" t="s">
        <v>651</v>
      </c>
      <c r="W274" s="95">
        <f t="shared" si="4"/>
        <v>5</v>
      </c>
    </row>
    <row r="275" spans="1:23" ht="42.75" customHeight="1" x14ac:dyDescent="0.2">
      <c r="A275" s="96" t="s">
        <v>548</v>
      </c>
      <c r="B275" s="95" t="s">
        <v>1543</v>
      </c>
      <c r="C275" s="95">
        <v>0</v>
      </c>
      <c r="D275" s="95">
        <v>0</v>
      </c>
      <c r="E275" s="95">
        <v>0</v>
      </c>
      <c r="F275" s="95">
        <v>0</v>
      </c>
      <c r="G275" s="95">
        <v>0</v>
      </c>
      <c r="H275" s="95">
        <v>0</v>
      </c>
      <c r="I275" s="95">
        <v>0</v>
      </c>
      <c r="J275" s="95">
        <v>1</v>
      </c>
      <c r="K275" s="95" t="s">
        <v>647</v>
      </c>
      <c r="L275" s="95" t="s">
        <v>612</v>
      </c>
      <c r="M275" s="95"/>
      <c r="N275" s="95"/>
      <c r="O275" s="95"/>
      <c r="P275" s="95"/>
      <c r="Q275" s="95" t="s">
        <v>1544</v>
      </c>
      <c r="R275" s="95" t="s">
        <v>1478</v>
      </c>
      <c r="S275" s="95" t="s">
        <v>1478</v>
      </c>
      <c r="T275" s="95"/>
      <c r="U275" s="95"/>
      <c r="V275" s="95" t="s">
        <v>702</v>
      </c>
      <c r="W275" s="95">
        <f t="shared" si="4"/>
        <v>10</v>
      </c>
    </row>
    <row r="276" spans="1:23" ht="42.75" customHeight="1" x14ac:dyDescent="0.2">
      <c r="A276" s="96" t="s">
        <v>549</v>
      </c>
      <c r="B276" s="95" t="s">
        <v>1545</v>
      </c>
      <c r="C276" s="95">
        <v>0</v>
      </c>
      <c r="D276" s="95">
        <v>0</v>
      </c>
      <c r="E276" s="95">
        <v>0</v>
      </c>
      <c r="F276" s="95">
        <v>0</v>
      </c>
      <c r="G276" s="95">
        <v>0</v>
      </c>
      <c r="H276" s="95">
        <v>0</v>
      </c>
      <c r="I276" s="95">
        <v>0</v>
      </c>
      <c r="J276" s="95">
        <v>1</v>
      </c>
      <c r="K276" s="95" t="s">
        <v>647</v>
      </c>
      <c r="L276" s="95" t="s">
        <v>612</v>
      </c>
      <c r="M276" s="95"/>
      <c r="N276" s="95"/>
      <c r="O276" s="95"/>
      <c r="P276" s="95"/>
      <c r="Q276" s="95" t="s">
        <v>1546</v>
      </c>
      <c r="R276" s="95"/>
      <c r="S276" s="95"/>
      <c r="T276" s="95"/>
      <c r="U276" s="95"/>
      <c r="V276" s="95" t="s">
        <v>702</v>
      </c>
      <c r="W276" s="95">
        <f t="shared" si="4"/>
        <v>10</v>
      </c>
    </row>
    <row r="277" spans="1:23" ht="28.5" customHeight="1" x14ac:dyDescent="0.2">
      <c r="A277" s="96" t="s">
        <v>551</v>
      </c>
      <c r="B277" s="95" t="s">
        <v>1547</v>
      </c>
      <c r="C277" s="95">
        <v>0</v>
      </c>
      <c r="D277" s="95">
        <v>0</v>
      </c>
      <c r="E277" s="95">
        <v>0</v>
      </c>
      <c r="F277" s="95">
        <v>0</v>
      </c>
      <c r="G277" s="95">
        <v>0</v>
      </c>
      <c r="H277" s="95">
        <v>0</v>
      </c>
      <c r="I277" s="95">
        <v>0</v>
      </c>
      <c r="J277" s="95">
        <v>1</v>
      </c>
      <c r="K277" s="95" t="s">
        <v>647</v>
      </c>
      <c r="L277" s="95" t="s">
        <v>612</v>
      </c>
      <c r="M277" s="95"/>
      <c r="N277" s="95"/>
      <c r="O277" s="95"/>
      <c r="P277" s="95" t="s">
        <v>1548</v>
      </c>
      <c r="Q277" s="95"/>
      <c r="R277" s="95"/>
      <c r="S277" s="95"/>
      <c r="T277" s="95"/>
      <c r="U277" s="95"/>
      <c r="V277" s="95" t="s">
        <v>702</v>
      </c>
      <c r="W277" s="95">
        <f t="shared" si="4"/>
        <v>10</v>
      </c>
    </row>
    <row r="278" spans="1:23" ht="42.75" customHeight="1" x14ac:dyDescent="0.2">
      <c r="A278" s="96" t="s">
        <v>553</v>
      </c>
      <c r="B278" s="95" t="s">
        <v>1549</v>
      </c>
      <c r="C278" s="95">
        <v>0</v>
      </c>
      <c r="D278" s="95">
        <v>0</v>
      </c>
      <c r="E278" s="95">
        <v>0</v>
      </c>
      <c r="F278" s="95">
        <v>0</v>
      </c>
      <c r="G278" s="95">
        <v>0</v>
      </c>
      <c r="H278" s="95">
        <v>0</v>
      </c>
      <c r="I278" s="95">
        <v>0</v>
      </c>
      <c r="J278" s="95">
        <v>1</v>
      </c>
      <c r="K278" s="95" t="s">
        <v>647</v>
      </c>
      <c r="L278" s="95" t="s">
        <v>612</v>
      </c>
      <c r="M278" s="95"/>
      <c r="N278" s="95"/>
      <c r="O278" s="95"/>
      <c r="P278" s="95"/>
      <c r="Q278" s="95" t="s">
        <v>1550</v>
      </c>
      <c r="R278" s="95"/>
      <c r="S278" s="95"/>
      <c r="T278" s="95"/>
      <c r="U278" s="95"/>
      <c r="V278" s="95" t="s">
        <v>702</v>
      </c>
      <c r="W278" s="95">
        <f t="shared" si="4"/>
        <v>10</v>
      </c>
    </row>
    <row r="279" spans="1:23" ht="28.5" customHeight="1" x14ac:dyDescent="0.2">
      <c r="A279" s="102" t="s">
        <v>554</v>
      </c>
      <c r="B279" s="95" t="s">
        <v>1551</v>
      </c>
      <c r="C279" s="95">
        <v>0</v>
      </c>
      <c r="D279" s="95">
        <v>0</v>
      </c>
      <c r="E279" s="95">
        <v>0</v>
      </c>
      <c r="F279" s="95">
        <v>0</v>
      </c>
      <c r="G279" s="95">
        <v>0</v>
      </c>
      <c r="H279" s="95">
        <v>0</v>
      </c>
      <c r="I279" s="95">
        <v>0</v>
      </c>
      <c r="J279" s="95">
        <v>1</v>
      </c>
      <c r="K279" s="95" t="s">
        <v>647</v>
      </c>
      <c r="L279" s="95" t="s">
        <v>612</v>
      </c>
      <c r="M279" s="95"/>
      <c r="N279" s="95"/>
      <c r="O279" s="95"/>
      <c r="P279" s="95" t="s">
        <v>1548</v>
      </c>
      <c r="Q279" s="95"/>
      <c r="R279" s="95"/>
      <c r="S279" s="95"/>
      <c r="T279" s="95"/>
      <c r="U279" s="95"/>
      <c r="V279" s="95" t="s">
        <v>702</v>
      </c>
      <c r="W279" s="95">
        <f t="shared" si="4"/>
        <v>10</v>
      </c>
    </row>
    <row r="280" spans="1:23" ht="28.5" customHeight="1" x14ac:dyDescent="0.2">
      <c r="A280" s="103" t="s">
        <v>556</v>
      </c>
      <c r="B280" s="100" t="s">
        <v>1552</v>
      </c>
      <c r="C280" s="96">
        <v>0</v>
      </c>
      <c r="D280" s="96">
        <v>0</v>
      </c>
      <c r="E280" s="96">
        <v>0</v>
      </c>
      <c r="F280" s="96">
        <v>0</v>
      </c>
      <c r="G280" s="96">
        <v>0</v>
      </c>
      <c r="H280" s="96">
        <v>0</v>
      </c>
      <c r="I280" s="96">
        <v>0</v>
      </c>
      <c r="J280" s="95">
        <v>1</v>
      </c>
      <c r="K280" s="95"/>
      <c r="L280" s="96" t="s">
        <v>612</v>
      </c>
      <c r="M280" s="95"/>
      <c r="N280" s="95"/>
      <c r="O280" s="95"/>
      <c r="P280" s="95"/>
      <c r="Q280" s="95"/>
      <c r="R280" s="95" t="s">
        <v>1478</v>
      </c>
      <c r="S280" s="95" t="s">
        <v>1478</v>
      </c>
      <c r="T280" s="95" t="s">
        <v>28</v>
      </c>
      <c r="U280" s="95"/>
      <c r="V280" s="95" t="s">
        <v>702</v>
      </c>
      <c r="W280" s="95">
        <f t="shared" si="4"/>
        <v>10</v>
      </c>
    </row>
    <row r="281" spans="1:23" ht="57" customHeight="1" x14ac:dyDescent="0.2">
      <c r="A281" s="103" t="s">
        <v>558</v>
      </c>
      <c r="B281" s="100" t="s">
        <v>1553</v>
      </c>
      <c r="C281" s="96">
        <v>0</v>
      </c>
      <c r="D281" s="96">
        <v>0</v>
      </c>
      <c r="E281" s="96">
        <v>0</v>
      </c>
      <c r="F281" s="96">
        <v>0</v>
      </c>
      <c r="G281" s="96">
        <v>0</v>
      </c>
      <c r="H281" s="96">
        <v>0</v>
      </c>
      <c r="I281" s="96">
        <v>0</v>
      </c>
      <c r="J281" s="95">
        <v>1</v>
      </c>
      <c r="K281" s="95"/>
      <c r="L281" s="96" t="s">
        <v>612</v>
      </c>
      <c r="M281" s="96"/>
      <c r="N281" s="96"/>
      <c r="O281" s="96"/>
      <c r="P281" s="96"/>
      <c r="Q281" s="96"/>
      <c r="R281" s="96"/>
      <c r="S281" s="96"/>
      <c r="T281" s="96" t="s">
        <v>28</v>
      </c>
      <c r="U281" s="96"/>
      <c r="V281" s="95" t="s">
        <v>702</v>
      </c>
      <c r="W281" s="95">
        <f t="shared" si="4"/>
        <v>10</v>
      </c>
    </row>
    <row r="282" spans="1:23" ht="57" customHeight="1" x14ac:dyDescent="0.2">
      <c r="A282" s="103" t="s">
        <v>560</v>
      </c>
      <c r="B282" s="100" t="s">
        <v>1554</v>
      </c>
      <c r="C282" s="96">
        <v>0</v>
      </c>
      <c r="D282" s="96">
        <v>0</v>
      </c>
      <c r="E282" s="96">
        <v>0</v>
      </c>
      <c r="F282" s="96">
        <v>0</v>
      </c>
      <c r="G282" s="96">
        <v>0</v>
      </c>
      <c r="H282" s="96">
        <v>0</v>
      </c>
      <c r="I282" s="96">
        <v>0</v>
      </c>
      <c r="J282" s="95">
        <v>1</v>
      </c>
      <c r="K282" s="95"/>
      <c r="L282" s="96" t="s">
        <v>612</v>
      </c>
      <c r="M282" s="96"/>
      <c r="N282" s="96"/>
      <c r="O282" s="96"/>
      <c r="P282" s="96"/>
      <c r="Q282" s="96"/>
      <c r="R282" s="96"/>
      <c r="S282" s="96"/>
      <c r="T282" s="96" t="s">
        <v>28</v>
      </c>
      <c r="U282" s="96"/>
      <c r="V282" s="95" t="s">
        <v>702</v>
      </c>
      <c r="W282" s="95">
        <f t="shared" si="4"/>
        <v>10</v>
      </c>
    </row>
    <row r="283" spans="1:23" ht="57" customHeight="1" x14ac:dyDescent="0.2">
      <c r="A283" s="103" t="s">
        <v>562</v>
      </c>
      <c r="B283" s="100" t="s">
        <v>1555</v>
      </c>
      <c r="C283" s="96">
        <v>0</v>
      </c>
      <c r="D283" s="96">
        <v>0</v>
      </c>
      <c r="E283" s="96">
        <v>0</v>
      </c>
      <c r="F283" s="96">
        <v>0</v>
      </c>
      <c r="G283" s="96">
        <v>0</v>
      </c>
      <c r="H283" s="96">
        <v>0</v>
      </c>
      <c r="I283" s="96">
        <v>0</v>
      </c>
      <c r="J283" s="95">
        <v>1</v>
      </c>
      <c r="K283" s="95"/>
      <c r="L283" s="96" t="s">
        <v>612</v>
      </c>
      <c r="M283" s="96"/>
      <c r="N283" s="96"/>
      <c r="O283" s="96"/>
      <c r="P283" s="96"/>
      <c r="Q283" s="96"/>
      <c r="R283" s="96"/>
      <c r="S283" s="96"/>
      <c r="T283" s="96" t="s">
        <v>28</v>
      </c>
      <c r="U283" s="96"/>
      <c r="V283" s="95" t="s">
        <v>702</v>
      </c>
      <c r="W283" s="95">
        <f t="shared" si="4"/>
        <v>10</v>
      </c>
    </row>
    <row r="284" spans="1:23" ht="28.5" customHeight="1" x14ac:dyDescent="0.2">
      <c r="A284" s="103" t="s">
        <v>564</v>
      </c>
      <c r="B284" s="100" t="s">
        <v>1556</v>
      </c>
      <c r="C284" s="96">
        <v>0</v>
      </c>
      <c r="D284" s="96">
        <v>0</v>
      </c>
      <c r="E284" s="96">
        <v>0</v>
      </c>
      <c r="F284" s="96">
        <v>0</v>
      </c>
      <c r="G284" s="96">
        <v>0</v>
      </c>
      <c r="H284" s="96">
        <v>0</v>
      </c>
      <c r="I284" s="96">
        <v>0</v>
      </c>
      <c r="J284" s="95">
        <v>1</v>
      </c>
      <c r="K284" s="95"/>
      <c r="L284" s="96" t="s">
        <v>612</v>
      </c>
      <c r="M284" s="96"/>
      <c r="N284" s="96"/>
      <c r="O284" s="96"/>
      <c r="P284" s="96"/>
      <c r="Q284" s="96"/>
      <c r="R284" s="96"/>
      <c r="S284" s="96"/>
      <c r="T284" s="96" t="s">
        <v>28</v>
      </c>
      <c r="U284" s="96"/>
      <c r="V284" s="95" t="s">
        <v>702</v>
      </c>
      <c r="W284" s="95">
        <f t="shared" si="4"/>
        <v>10</v>
      </c>
    </row>
    <row r="285" spans="1:23" ht="57" customHeight="1" x14ac:dyDescent="0.2">
      <c r="A285" s="103" t="s">
        <v>566</v>
      </c>
      <c r="B285" s="100" t="s">
        <v>1557</v>
      </c>
      <c r="C285" s="96">
        <v>0</v>
      </c>
      <c r="D285" s="96">
        <v>0</v>
      </c>
      <c r="E285" s="96">
        <v>0</v>
      </c>
      <c r="F285" s="96">
        <v>0</v>
      </c>
      <c r="G285" s="96">
        <v>0</v>
      </c>
      <c r="H285" s="96">
        <v>0</v>
      </c>
      <c r="I285" s="96">
        <v>0</v>
      </c>
      <c r="J285" s="95">
        <v>1</v>
      </c>
      <c r="K285" s="95"/>
      <c r="L285" s="96" t="s">
        <v>612</v>
      </c>
      <c r="M285" s="96"/>
      <c r="N285" s="96"/>
      <c r="O285" s="96"/>
      <c r="P285" s="96"/>
      <c r="Q285" s="96"/>
      <c r="R285" s="96"/>
      <c r="S285" s="96"/>
      <c r="T285" s="96" t="s">
        <v>28</v>
      </c>
      <c r="U285" s="96"/>
      <c r="V285" s="95" t="s">
        <v>702</v>
      </c>
      <c r="W285" s="95">
        <f t="shared" si="4"/>
        <v>10</v>
      </c>
    </row>
    <row r="286" spans="1:23" ht="42.75" customHeight="1" x14ac:dyDescent="0.2">
      <c r="A286" s="103" t="s">
        <v>568</v>
      </c>
      <c r="B286" s="100" t="s">
        <v>1558</v>
      </c>
      <c r="C286" s="96">
        <v>0</v>
      </c>
      <c r="D286" s="96">
        <v>0</v>
      </c>
      <c r="E286" s="96">
        <v>0</v>
      </c>
      <c r="F286" s="96">
        <v>0</v>
      </c>
      <c r="G286" s="96">
        <v>0</v>
      </c>
      <c r="H286" s="96">
        <v>0</v>
      </c>
      <c r="I286" s="96">
        <v>0</v>
      </c>
      <c r="J286" s="95">
        <v>1</v>
      </c>
      <c r="K286" s="95"/>
      <c r="L286" s="96" t="s">
        <v>612</v>
      </c>
      <c r="M286" s="96"/>
      <c r="N286" s="96"/>
      <c r="O286" s="96"/>
      <c r="P286" s="96"/>
      <c r="Q286" s="96"/>
      <c r="R286" s="96"/>
      <c r="S286" s="96"/>
      <c r="T286" s="96" t="s">
        <v>28</v>
      </c>
      <c r="U286" s="96"/>
      <c r="V286" s="95" t="s">
        <v>702</v>
      </c>
      <c r="W286" s="95">
        <f t="shared" si="4"/>
        <v>10</v>
      </c>
    </row>
    <row r="287" spans="1:23" ht="57" customHeight="1" x14ac:dyDescent="0.2">
      <c r="A287" s="103" t="s">
        <v>570</v>
      </c>
      <c r="B287" s="100" t="s">
        <v>1559</v>
      </c>
      <c r="C287" s="96">
        <v>0</v>
      </c>
      <c r="D287" s="96">
        <v>0</v>
      </c>
      <c r="E287" s="96">
        <v>0</v>
      </c>
      <c r="F287" s="96">
        <v>0</v>
      </c>
      <c r="G287" s="96">
        <v>0</v>
      </c>
      <c r="H287" s="96">
        <v>0</v>
      </c>
      <c r="I287" s="96">
        <v>0</v>
      </c>
      <c r="J287" s="95">
        <v>1</v>
      </c>
      <c r="K287" s="95"/>
      <c r="L287" s="96" t="s">
        <v>612</v>
      </c>
      <c r="M287" s="96"/>
      <c r="N287" s="96"/>
      <c r="O287" s="96"/>
      <c r="P287" s="96"/>
      <c r="Q287" s="96"/>
      <c r="R287" s="96"/>
      <c r="S287" s="96"/>
      <c r="T287" s="96" t="s">
        <v>28</v>
      </c>
      <c r="U287" s="96"/>
      <c r="V287" s="95" t="s">
        <v>702</v>
      </c>
      <c r="W287" s="95">
        <f t="shared" si="4"/>
        <v>10</v>
      </c>
    </row>
    <row r="288" spans="1:23" ht="28.5" customHeight="1" x14ac:dyDescent="0.2">
      <c r="A288" s="103" t="s">
        <v>572</v>
      </c>
      <c r="B288" s="100" t="s">
        <v>1560</v>
      </c>
      <c r="C288" s="96">
        <v>0</v>
      </c>
      <c r="D288" s="96">
        <v>0</v>
      </c>
      <c r="E288" s="96">
        <v>0</v>
      </c>
      <c r="F288" s="96">
        <v>0</v>
      </c>
      <c r="G288" s="96">
        <v>0</v>
      </c>
      <c r="H288" s="96">
        <v>0</v>
      </c>
      <c r="I288" s="96">
        <v>0</v>
      </c>
      <c r="J288" s="95">
        <v>1</v>
      </c>
      <c r="K288" s="95"/>
      <c r="L288" s="96" t="s">
        <v>612</v>
      </c>
      <c r="M288" s="96"/>
      <c r="N288" s="96"/>
      <c r="O288" s="96"/>
      <c r="P288" s="96"/>
      <c r="Q288" s="96"/>
      <c r="R288" s="96"/>
      <c r="S288" s="96"/>
      <c r="T288" s="96" t="s">
        <v>28</v>
      </c>
      <c r="U288" s="96"/>
      <c r="V288" s="95" t="s">
        <v>702</v>
      </c>
      <c r="W288" s="95">
        <f t="shared" si="4"/>
        <v>10</v>
      </c>
    </row>
    <row r="289" spans="1:23" ht="42.75" customHeight="1" x14ac:dyDescent="0.2">
      <c r="A289" s="103" t="s">
        <v>574</v>
      </c>
      <c r="B289" s="100" t="s">
        <v>1561</v>
      </c>
      <c r="C289" s="96">
        <v>0</v>
      </c>
      <c r="D289" s="96">
        <v>0</v>
      </c>
      <c r="E289" s="96">
        <v>0</v>
      </c>
      <c r="F289" s="96">
        <v>0</v>
      </c>
      <c r="G289" s="96">
        <v>0</v>
      </c>
      <c r="H289" s="96">
        <v>0</v>
      </c>
      <c r="I289" s="96">
        <v>0</v>
      </c>
      <c r="J289" s="95">
        <v>1</v>
      </c>
      <c r="K289" s="95"/>
      <c r="L289" s="96" t="s">
        <v>612</v>
      </c>
      <c r="M289" s="96"/>
      <c r="N289" s="96"/>
      <c r="O289" s="96"/>
      <c r="P289" s="96"/>
      <c r="Q289" s="96"/>
      <c r="R289" s="96"/>
      <c r="S289" s="96"/>
      <c r="T289" s="96" t="s">
        <v>28</v>
      </c>
      <c r="U289" s="96"/>
      <c r="V289" s="95" t="s">
        <v>702</v>
      </c>
      <c r="W289" s="95">
        <f t="shared" si="4"/>
        <v>10</v>
      </c>
    </row>
    <row r="290" spans="1:23" ht="28.5" customHeight="1" x14ac:dyDescent="0.2">
      <c r="A290" s="103" t="s">
        <v>576</v>
      </c>
      <c r="B290" s="100" t="s">
        <v>1562</v>
      </c>
      <c r="C290" s="96">
        <v>0</v>
      </c>
      <c r="D290" s="96">
        <v>0</v>
      </c>
      <c r="E290" s="96">
        <v>0</v>
      </c>
      <c r="F290" s="96">
        <v>0</v>
      </c>
      <c r="G290" s="96">
        <v>0</v>
      </c>
      <c r="H290" s="96">
        <v>0</v>
      </c>
      <c r="I290" s="96">
        <v>0</v>
      </c>
      <c r="J290" s="95">
        <v>1</v>
      </c>
      <c r="K290" s="95"/>
      <c r="L290" s="96" t="s">
        <v>612</v>
      </c>
      <c r="M290" s="96"/>
      <c r="N290" s="96"/>
      <c r="O290" s="96"/>
      <c r="P290" s="96"/>
      <c r="Q290" s="96"/>
      <c r="R290" s="96"/>
      <c r="S290" s="96"/>
      <c r="T290" s="96" t="s">
        <v>28</v>
      </c>
      <c r="U290" s="96"/>
      <c r="V290" s="95" t="s">
        <v>702</v>
      </c>
      <c r="W290" s="95">
        <f t="shared" si="4"/>
        <v>10</v>
      </c>
    </row>
    <row r="291" spans="1:23" ht="28.5" customHeight="1" x14ac:dyDescent="0.2">
      <c r="A291" s="103" t="s">
        <v>578</v>
      </c>
      <c r="B291" s="100" t="s">
        <v>1563</v>
      </c>
      <c r="C291" s="96">
        <v>0</v>
      </c>
      <c r="D291" s="96">
        <v>0</v>
      </c>
      <c r="E291" s="96">
        <v>0</v>
      </c>
      <c r="F291" s="96">
        <v>0</v>
      </c>
      <c r="G291" s="96">
        <v>0</v>
      </c>
      <c r="H291" s="96">
        <v>0</v>
      </c>
      <c r="I291" s="96">
        <v>0</v>
      </c>
      <c r="J291" s="95">
        <v>1</v>
      </c>
      <c r="K291" s="95"/>
      <c r="L291" s="96" t="s">
        <v>612</v>
      </c>
      <c r="M291" s="96"/>
      <c r="N291" s="96"/>
      <c r="O291" s="96"/>
      <c r="P291" s="96"/>
      <c r="Q291" s="96"/>
      <c r="R291" s="96"/>
      <c r="S291" s="96"/>
      <c r="T291" s="96" t="s">
        <v>28</v>
      </c>
      <c r="U291" s="96"/>
      <c r="V291" s="95" t="s">
        <v>702</v>
      </c>
      <c r="W291" s="95">
        <f t="shared" si="4"/>
        <v>10</v>
      </c>
    </row>
    <row r="292" spans="1:23" ht="99.75" customHeight="1" x14ac:dyDescent="0.2">
      <c r="A292" s="103" t="s">
        <v>580</v>
      </c>
      <c r="B292" s="100" t="s">
        <v>1564</v>
      </c>
      <c r="C292" s="96">
        <v>0</v>
      </c>
      <c r="D292" s="96">
        <v>0</v>
      </c>
      <c r="E292" s="96">
        <v>0</v>
      </c>
      <c r="F292" s="96">
        <v>0</v>
      </c>
      <c r="G292" s="96">
        <v>0</v>
      </c>
      <c r="H292" s="96">
        <v>0</v>
      </c>
      <c r="I292" s="96">
        <v>0</v>
      </c>
      <c r="J292" s="95">
        <v>1</v>
      </c>
      <c r="K292" s="95"/>
      <c r="L292" s="96" t="s">
        <v>612</v>
      </c>
      <c r="M292" s="96"/>
      <c r="N292" s="96"/>
      <c r="O292" s="96"/>
      <c r="P292" s="96"/>
      <c r="Q292" s="96"/>
      <c r="R292" s="96"/>
      <c r="S292" s="96"/>
      <c r="T292" s="96" t="s">
        <v>33</v>
      </c>
      <c r="U292" s="96"/>
      <c r="V292" s="95" t="s">
        <v>702</v>
      </c>
      <c r="W292" s="95">
        <f t="shared" si="4"/>
        <v>10</v>
      </c>
    </row>
    <row r="293" spans="1:23" ht="42.75" customHeight="1" x14ac:dyDescent="0.2">
      <c r="A293" s="103" t="s">
        <v>582</v>
      </c>
      <c r="B293" s="100" t="s">
        <v>1565</v>
      </c>
      <c r="C293" s="96">
        <v>0</v>
      </c>
      <c r="D293" s="96">
        <v>0</v>
      </c>
      <c r="E293" s="96">
        <v>0</v>
      </c>
      <c r="F293" s="96">
        <v>0</v>
      </c>
      <c r="G293" s="96">
        <v>0</v>
      </c>
      <c r="H293" s="96">
        <v>0</v>
      </c>
      <c r="I293" s="96">
        <v>0</v>
      </c>
      <c r="J293" s="95">
        <v>1</v>
      </c>
      <c r="K293" s="95"/>
      <c r="L293" s="96" t="s">
        <v>612</v>
      </c>
      <c r="M293" s="96"/>
      <c r="N293" s="96"/>
      <c r="O293" s="96"/>
      <c r="P293" s="96"/>
      <c r="Q293" s="96"/>
      <c r="R293" s="96"/>
      <c r="S293" s="96"/>
      <c r="T293" s="96" t="s">
        <v>28</v>
      </c>
      <c r="U293" s="96"/>
      <c r="V293" s="95" t="s">
        <v>702</v>
      </c>
      <c r="W293" s="95">
        <f t="shared" si="4"/>
        <v>10</v>
      </c>
    </row>
    <row r="294" spans="1:23" ht="28.5" customHeight="1" x14ac:dyDescent="0.2">
      <c r="A294" s="104" t="s">
        <v>584</v>
      </c>
      <c r="B294" s="100" t="s">
        <v>1566</v>
      </c>
      <c r="C294" s="96">
        <v>0</v>
      </c>
      <c r="D294" s="96">
        <v>0</v>
      </c>
      <c r="E294" s="96">
        <v>0</v>
      </c>
      <c r="F294" s="96">
        <v>0</v>
      </c>
      <c r="G294" s="96">
        <v>0</v>
      </c>
      <c r="H294" s="96">
        <v>0</v>
      </c>
      <c r="I294" s="96">
        <v>0</v>
      </c>
      <c r="J294" s="95">
        <v>1</v>
      </c>
      <c r="K294" s="95"/>
      <c r="L294" s="96" t="s">
        <v>612</v>
      </c>
      <c r="M294" s="96"/>
      <c r="N294" s="96"/>
      <c r="O294" s="96"/>
      <c r="P294" s="96"/>
      <c r="Q294" s="96"/>
      <c r="R294" s="96"/>
      <c r="S294" s="96"/>
      <c r="T294" s="96" t="s">
        <v>28</v>
      </c>
      <c r="U294" s="96"/>
      <c r="V294" s="95" t="s">
        <v>702</v>
      </c>
      <c r="W294" s="95">
        <f t="shared" si="4"/>
        <v>10</v>
      </c>
    </row>
    <row r="295" spans="1:23" ht="57" customHeight="1" x14ac:dyDescent="0.2">
      <c r="A295" s="103" t="s">
        <v>586</v>
      </c>
      <c r="B295" s="100" t="s">
        <v>1567</v>
      </c>
      <c r="C295" s="96">
        <v>0</v>
      </c>
      <c r="D295" s="96">
        <v>0</v>
      </c>
      <c r="E295" s="96">
        <v>0</v>
      </c>
      <c r="F295" s="96">
        <v>0</v>
      </c>
      <c r="G295" s="96">
        <v>0</v>
      </c>
      <c r="H295" s="96">
        <v>0</v>
      </c>
      <c r="I295" s="96">
        <v>0</v>
      </c>
      <c r="J295" s="95">
        <v>1</v>
      </c>
      <c r="K295" s="95" t="s">
        <v>647</v>
      </c>
      <c r="L295" s="96" t="s">
        <v>612</v>
      </c>
      <c r="M295" s="96"/>
      <c r="N295" s="96" t="s">
        <v>1568</v>
      </c>
      <c r="O295" s="96"/>
      <c r="P295" s="96"/>
      <c r="Q295" s="96"/>
      <c r="R295" s="95" t="s">
        <v>1478</v>
      </c>
      <c r="S295" s="95" t="s">
        <v>1478</v>
      </c>
      <c r="T295" s="96"/>
      <c r="U295" s="96"/>
      <c r="V295" s="95" t="s">
        <v>702</v>
      </c>
      <c r="W295" s="95">
        <f t="shared" si="4"/>
        <v>10</v>
      </c>
    </row>
    <row r="296" spans="1:23" ht="57" customHeight="1" x14ac:dyDescent="0.2">
      <c r="A296" s="103" t="s">
        <v>588</v>
      </c>
      <c r="B296" s="100" t="s">
        <v>1569</v>
      </c>
      <c r="C296" s="95">
        <v>0</v>
      </c>
      <c r="D296" s="95">
        <v>0</v>
      </c>
      <c r="E296" s="95">
        <v>0</v>
      </c>
      <c r="F296" s="95">
        <v>0</v>
      </c>
      <c r="G296" s="95">
        <v>0</v>
      </c>
      <c r="H296" s="95">
        <v>0</v>
      </c>
      <c r="I296" s="95">
        <v>0</v>
      </c>
      <c r="J296" s="95">
        <v>1</v>
      </c>
      <c r="K296" s="95"/>
      <c r="L296" s="95" t="s">
        <v>612</v>
      </c>
      <c r="M296" s="95"/>
      <c r="N296" s="95" t="s">
        <v>1568</v>
      </c>
      <c r="O296" s="95"/>
      <c r="P296" s="95"/>
      <c r="Q296" s="95"/>
      <c r="R296" s="95"/>
      <c r="S296" s="95"/>
      <c r="T296" s="95" t="s">
        <v>33</v>
      </c>
      <c r="U296" s="95"/>
      <c r="V296" s="95" t="s">
        <v>645</v>
      </c>
      <c r="W296" s="95">
        <f t="shared" si="4"/>
        <v>20</v>
      </c>
    </row>
    <row r="297" spans="1:23" ht="57" customHeight="1" x14ac:dyDescent="0.2">
      <c r="A297" s="103" t="s">
        <v>590</v>
      </c>
      <c r="B297" s="100" t="s">
        <v>1570</v>
      </c>
      <c r="C297" s="95">
        <v>0</v>
      </c>
      <c r="D297" s="95">
        <v>0</v>
      </c>
      <c r="E297" s="95">
        <v>0</v>
      </c>
      <c r="F297" s="95">
        <v>0</v>
      </c>
      <c r="G297" s="95">
        <v>0</v>
      </c>
      <c r="H297" s="95">
        <v>0</v>
      </c>
      <c r="I297" s="95">
        <v>0</v>
      </c>
      <c r="J297" s="95">
        <v>1</v>
      </c>
      <c r="K297" s="95"/>
      <c r="L297" s="95" t="s">
        <v>612</v>
      </c>
      <c r="M297" s="95"/>
      <c r="N297" s="95" t="s">
        <v>1568</v>
      </c>
      <c r="O297" s="95"/>
      <c r="P297" s="95"/>
      <c r="Q297" s="95"/>
      <c r="R297" s="95"/>
      <c r="S297" s="95"/>
      <c r="T297" s="95" t="s">
        <v>28</v>
      </c>
      <c r="U297" s="95"/>
      <c r="V297" s="95" t="s">
        <v>645</v>
      </c>
      <c r="W297" s="95">
        <f t="shared" si="4"/>
        <v>20</v>
      </c>
    </row>
    <row r="298" spans="1:23" ht="57" customHeight="1" x14ac:dyDescent="0.2">
      <c r="A298" s="103" t="s">
        <v>592</v>
      </c>
      <c r="B298" s="100" t="s">
        <v>1571</v>
      </c>
      <c r="C298" s="95">
        <v>0</v>
      </c>
      <c r="D298" s="95">
        <v>0</v>
      </c>
      <c r="E298" s="95">
        <v>0</v>
      </c>
      <c r="F298" s="95">
        <v>0</v>
      </c>
      <c r="G298" s="95">
        <v>0</v>
      </c>
      <c r="H298" s="95">
        <v>0</v>
      </c>
      <c r="I298" s="95">
        <v>0</v>
      </c>
      <c r="J298" s="95">
        <v>1</v>
      </c>
      <c r="K298" s="95" t="s">
        <v>647</v>
      </c>
      <c r="L298" s="95" t="s">
        <v>612</v>
      </c>
      <c r="M298" s="95"/>
      <c r="N298" s="95" t="s">
        <v>1568</v>
      </c>
      <c r="O298" s="95"/>
      <c r="P298" s="95"/>
      <c r="Q298" s="95"/>
      <c r="R298" s="95"/>
      <c r="S298" s="95"/>
      <c r="T298" s="95"/>
      <c r="U298" s="95"/>
      <c r="V298" s="95" t="s">
        <v>702</v>
      </c>
      <c r="W298" s="95">
        <f t="shared" si="4"/>
        <v>10</v>
      </c>
    </row>
    <row r="299" spans="1:23" ht="57" customHeight="1" x14ac:dyDescent="0.2">
      <c r="A299" s="103" t="s">
        <v>594</v>
      </c>
      <c r="B299" s="100" t="s">
        <v>1572</v>
      </c>
      <c r="C299" s="95">
        <v>0</v>
      </c>
      <c r="D299" s="95">
        <v>0</v>
      </c>
      <c r="E299" s="95">
        <v>0</v>
      </c>
      <c r="F299" s="95">
        <v>0</v>
      </c>
      <c r="G299" s="95">
        <v>0</v>
      </c>
      <c r="H299" s="95">
        <v>0</v>
      </c>
      <c r="I299" s="95">
        <v>0</v>
      </c>
      <c r="J299" s="95">
        <v>1</v>
      </c>
      <c r="K299" s="95" t="s">
        <v>647</v>
      </c>
      <c r="L299" s="95" t="s">
        <v>612</v>
      </c>
      <c r="M299" s="95"/>
      <c r="N299" s="95" t="s">
        <v>1568</v>
      </c>
      <c r="O299" s="95"/>
      <c r="P299" s="95"/>
      <c r="Q299" s="95"/>
      <c r="R299" s="95"/>
      <c r="S299" s="95"/>
      <c r="T299" s="95"/>
      <c r="U299" s="95"/>
      <c r="V299" s="95" t="s">
        <v>651</v>
      </c>
      <c r="W299" s="95">
        <f t="shared" si="4"/>
        <v>5</v>
      </c>
    </row>
    <row r="300" spans="1:23" ht="57" customHeight="1" x14ac:dyDescent="0.2">
      <c r="A300" s="103" t="s">
        <v>596</v>
      </c>
      <c r="B300" s="100" t="s">
        <v>1573</v>
      </c>
      <c r="C300" s="95">
        <v>0</v>
      </c>
      <c r="D300" s="95">
        <v>0</v>
      </c>
      <c r="E300" s="95">
        <v>0</v>
      </c>
      <c r="F300" s="95">
        <v>0</v>
      </c>
      <c r="G300" s="95">
        <v>0</v>
      </c>
      <c r="H300" s="95">
        <v>0</v>
      </c>
      <c r="I300" s="95">
        <v>0</v>
      </c>
      <c r="J300" s="95">
        <v>1</v>
      </c>
      <c r="K300" s="95" t="s">
        <v>647</v>
      </c>
      <c r="L300" s="95" t="s">
        <v>612</v>
      </c>
      <c r="M300" s="95"/>
      <c r="N300" s="95" t="s">
        <v>1568</v>
      </c>
      <c r="O300" s="95"/>
      <c r="P300" s="95"/>
      <c r="Q300" s="95"/>
      <c r="R300" s="95"/>
      <c r="S300" s="95"/>
      <c r="T300" s="95"/>
      <c r="U300" s="95"/>
      <c r="V300" s="95" t="s">
        <v>651</v>
      </c>
      <c r="W300" s="95">
        <f t="shared" si="4"/>
        <v>5</v>
      </c>
    </row>
    <row r="301" spans="1:23" ht="57" customHeight="1" x14ac:dyDescent="0.2">
      <c r="A301" s="103" t="s">
        <v>598</v>
      </c>
      <c r="B301" s="100" t="s">
        <v>1574</v>
      </c>
      <c r="C301" s="95">
        <v>0</v>
      </c>
      <c r="D301" s="95">
        <v>0</v>
      </c>
      <c r="E301" s="95">
        <v>0</v>
      </c>
      <c r="F301" s="95">
        <v>0</v>
      </c>
      <c r="G301" s="95">
        <v>0</v>
      </c>
      <c r="H301" s="95">
        <v>0</v>
      </c>
      <c r="I301" s="95">
        <v>0</v>
      </c>
      <c r="J301" s="95">
        <v>1</v>
      </c>
      <c r="K301" s="95" t="s">
        <v>647</v>
      </c>
      <c r="L301" s="95" t="s">
        <v>612</v>
      </c>
      <c r="M301" s="95"/>
      <c r="N301" s="95" t="s">
        <v>1568</v>
      </c>
      <c r="O301" s="95"/>
      <c r="P301" s="95"/>
      <c r="Q301" s="95"/>
      <c r="R301" s="95"/>
      <c r="S301" s="95"/>
      <c r="T301" s="95"/>
      <c r="U301" s="95"/>
      <c r="V301" s="95" t="s">
        <v>651</v>
      </c>
      <c r="W301" s="95">
        <f t="shared" si="4"/>
        <v>5</v>
      </c>
    </row>
    <row r="302" spans="1:23" ht="57" customHeight="1" x14ac:dyDescent="0.2">
      <c r="A302" s="103" t="s">
        <v>600</v>
      </c>
      <c r="B302" s="100" t="s">
        <v>1575</v>
      </c>
      <c r="C302" s="95">
        <v>0</v>
      </c>
      <c r="D302" s="95">
        <v>0</v>
      </c>
      <c r="E302" s="95">
        <v>0</v>
      </c>
      <c r="F302" s="95">
        <v>0</v>
      </c>
      <c r="G302" s="95">
        <v>0</v>
      </c>
      <c r="H302" s="95">
        <v>0</v>
      </c>
      <c r="I302" s="95">
        <v>0</v>
      </c>
      <c r="J302" s="95">
        <v>1</v>
      </c>
      <c r="K302" s="95" t="s">
        <v>647</v>
      </c>
      <c r="L302" s="95" t="s">
        <v>612</v>
      </c>
      <c r="M302" s="95"/>
      <c r="N302" s="95" t="s">
        <v>1568</v>
      </c>
      <c r="O302" s="95"/>
      <c r="P302" s="95"/>
      <c r="Q302" s="95"/>
      <c r="R302" s="95"/>
      <c r="S302" s="95"/>
      <c r="T302" s="95"/>
      <c r="U302" s="95"/>
      <c r="V302" s="95" t="s">
        <v>651</v>
      </c>
      <c r="W302" s="95">
        <f t="shared" si="4"/>
        <v>5</v>
      </c>
    </row>
    <row r="303" spans="1:23" ht="57" customHeight="1" x14ac:dyDescent="0.2">
      <c r="A303" s="105" t="s">
        <v>423</v>
      </c>
      <c r="B303" s="95" t="s">
        <v>1576</v>
      </c>
      <c r="C303" s="95">
        <v>0</v>
      </c>
      <c r="D303" s="95">
        <v>0</v>
      </c>
      <c r="E303" s="95">
        <v>0</v>
      </c>
      <c r="F303" s="95">
        <v>0</v>
      </c>
      <c r="G303" s="95">
        <v>0</v>
      </c>
      <c r="H303" s="95">
        <v>0</v>
      </c>
      <c r="I303" s="95">
        <v>1</v>
      </c>
      <c r="J303" s="95">
        <v>0</v>
      </c>
      <c r="K303" s="95" t="s">
        <v>81</v>
      </c>
      <c r="L303" s="95" t="s">
        <v>1159</v>
      </c>
      <c r="M303" s="95"/>
      <c r="N303" s="95" t="s">
        <v>1568</v>
      </c>
      <c r="O303" s="95" t="s">
        <v>1577</v>
      </c>
      <c r="P303" s="95"/>
      <c r="Q303" s="95"/>
      <c r="R303" s="95" t="s">
        <v>1478</v>
      </c>
      <c r="S303" s="95" t="s">
        <v>1478</v>
      </c>
      <c r="T303" s="95"/>
      <c r="U303" s="95"/>
      <c r="V303" s="95"/>
      <c r="W303" s="95">
        <f t="shared" si="4"/>
        <v>10</v>
      </c>
    </row>
    <row r="304" spans="1:23" ht="57" customHeight="1" x14ac:dyDescent="0.2">
      <c r="A304" s="96" t="s">
        <v>425</v>
      </c>
      <c r="B304" s="95" t="s">
        <v>1578</v>
      </c>
      <c r="C304" s="95">
        <v>0</v>
      </c>
      <c r="D304" s="95">
        <v>0</v>
      </c>
      <c r="E304" s="95">
        <v>0</v>
      </c>
      <c r="F304" s="95">
        <v>0</v>
      </c>
      <c r="G304" s="95">
        <v>0</v>
      </c>
      <c r="H304" s="95">
        <v>0</v>
      </c>
      <c r="I304" s="95">
        <v>1</v>
      </c>
      <c r="J304" s="95">
        <v>0</v>
      </c>
      <c r="K304" s="95" t="s">
        <v>81</v>
      </c>
      <c r="L304" s="95" t="s">
        <v>1159</v>
      </c>
      <c r="M304" s="95"/>
      <c r="N304" s="95" t="s">
        <v>1568</v>
      </c>
      <c r="O304" s="95" t="s">
        <v>1579</v>
      </c>
      <c r="P304" s="95"/>
      <c r="Q304" s="95"/>
      <c r="R304" s="95"/>
      <c r="S304" s="95"/>
      <c r="T304" s="95"/>
      <c r="U304" s="95"/>
      <c r="V304" s="95"/>
      <c r="W304" s="95">
        <f t="shared" si="4"/>
        <v>10</v>
      </c>
    </row>
    <row r="305" spans="1:23" ht="57" customHeight="1" x14ac:dyDescent="0.2">
      <c r="A305" s="96" t="s">
        <v>427</v>
      </c>
      <c r="B305" s="95" t="s">
        <v>1580</v>
      </c>
      <c r="C305" s="95">
        <v>0</v>
      </c>
      <c r="D305" s="95">
        <v>0</v>
      </c>
      <c r="E305" s="95">
        <v>0</v>
      </c>
      <c r="F305" s="95">
        <v>0</v>
      </c>
      <c r="G305" s="95">
        <v>0</v>
      </c>
      <c r="H305" s="95">
        <v>0</v>
      </c>
      <c r="I305" s="95">
        <v>1</v>
      </c>
      <c r="J305" s="95">
        <v>0</v>
      </c>
      <c r="K305" s="95"/>
      <c r="L305" s="95" t="s">
        <v>611</v>
      </c>
      <c r="M305" s="95"/>
      <c r="N305" s="95" t="s">
        <v>1568</v>
      </c>
      <c r="O305" s="95" t="s">
        <v>1581</v>
      </c>
      <c r="P305" s="95"/>
      <c r="Q305" s="95"/>
      <c r="R305" s="95" t="s">
        <v>1478</v>
      </c>
      <c r="S305" s="95" t="s">
        <v>1478</v>
      </c>
      <c r="T305" s="95" t="s">
        <v>28</v>
      </c>
      <c r="U305" s="95"/>
      <c r="V305" s="95" t="s">
        <v>645</v>
      </c>
      <c r="W305" s="95">
        <f t="shared" si="4"/>
        <v>20</v>
      </c>
    </row>
    <row r="306" spans="1:23" ht="57" customHeight="1" x14ac:dyDescent="0.2">
      <c r="A306" s="96" t="s">
        <v>429</v>
      </c>
      <c r="B306" s="95" t="s">
        <v>1582</v>
      </c>
      <c r="C306" s="95">
        <v>0</v>
      </c>
      <c r="D306" s="95">
        <v>0</v>
      </c>
      <c r="E306" s="95">
        <v>0</v>
      </c>
      <c r="F306" s="95">
        <v>0</v>
      </c>
      <c r="G306" s="95">
        <v>0</v>
      </c>
      <c r="H306" s="95">
        <v>0</v>
      </c>
      <c r="I306" s="95">
        <v>1</v>
      </c>
      <c r="J306" s="95">
        <v>0</v>
      </c>
      <c r="K306" s="95"/>
      <c r="L306" s="95" t="s">
        <v>611</v>
      </c>
      <c r="M306" s="95"/>
      <c r="N306" s="95" t="s">
        <v>1568</v>
      </c>
      <c r="O306" s="95" t="s">
        <v>1583</v>
      </c>
      <c r="P306" s="95"/>
      <c r="Q306" s="95"/>
      <c r="R306" s="95"/>
      <c r="S306" s="95"/>
      <c r="T306" s="95" t="s">
        <v>28</v>
      </c>
      <c r="U306" s="95"/>
      <c r="V306" s="95" t="s">
        <v>645</v>
      </c>
      <c r="W306" s="95">
        <f t="shared" si="4"/>
        <v>20</v>
      </c>
    </row>
    <row r="307" spans="1:23" ht="57" customHeight="1" x14ac:dyDescent="0.2">
      <c r="A307" s="96" t="s">
        <v>431</v>
      </c>
      <c r="B307" s="95" t="s">
        <v>1584</v>
      </c>
      <c r="C307" s="95">
        <v>0</v>
      </c>
      <c r="D307" s="95">
        <v>0</v>
      </c>
      <c r="E307" s="95">
        <v>0</v>
      </c>
      <c r="F307" s="95">
        <v>0</v>
      </c>
      <c r="G307" s="95">
        <v>0</v>
      </c>
      <c r="H307" s="95">
        <v>0</v>
      </c>
      <c r="I307" s="95">
        <v>1</v>
      </c>
      <c r="J307" s="95">
        <v>0</v>
      </c>
      <c r="K307" s="95"/>
      <c r="L307" s="95" t="s">
        <v>611</v>
      </c>
      <c r="M307" s="95"/>
      <c r="N307" s="95" t="s">
        <v>1568</v>
      </c>
      <c r="O307" s="95" t="s">
        <v>1585</v>
      </c>
      <c r="P307" s="95"/>
      <c r="Q307" s="95"/>
      <c r="R307" s="95"/>
      <c r="S307" s="95"/>
      <c r="T307" s="95" t="s">
        <v>28</v>
      </c>
      <c r="U307" s="95"/>
      <c r="V307" s="95" t="s">
        <v>645</v>
      </c>
      <c r="W307" s="95">
        <f t="shared" si="4"/>
        <v>20</v>
      </c>
    </row>
    <row r="308" spans="1:23" ht="57" customHeight="1" x14ac:dyDescent="0.2">
      <c r="A308" s="96" t="s">
        <v>433</v>
      </c>
      <c r="B308" s="95" t="s">
        <v>1586</v>
      </c>
      <c r="C308" s="95">
        <v>0</v>
      </c>
      <c r="D308" s="95">
        <v>0</v>
      </c>
      <c r="E308" s="95">
        <v>0</v>
      </c>
      <c r="F308" s="95">
        <v>0</v>
      </c>
      <c r="G308" s="95">
        <v>0</v>
      </c>
      <c r="H308" s="95">
        <v>0</v>
      </c>
      <c r="I308" s="95">
        <v>1</v>
      </c>
      <c r="J308" s="95">
        <v>0</v>
      </c>
      <c r="K308" s="95" t="s">
        <v>647</v>
      </c>
      <c r="L308" s="95" t="s">
        <v>611</v>
      </c>
      <c r="M308" s="95"/>
      <c r="N308" s="95" t="s">
        <v>1568</v>
      </c>
      <c r="O308" s="95" t="s">
        <v>1587</v>
      </c>
      <c r="P308" s="95"/>
      <c r="Q308" s="95"/>
      <c r="R308" s="95"/>
      <c r="S308" s="95"/>
      <c r="T308" s="95"/>
      <c r="U308" s="95"/>
      <c r="V308" s="95" t="s">
        <v>702</v>
      </c>
      <c r="W308" s="95">
        <f t="shared" si="4"/>
        <v>10</v>
      </c>
    </row>
    <row r="309" spans="1:23" ht="85.5" customHeight="1" x14ac:dyDescent="0.2">
      <c r="A309" s="96" t="s">
        <v>435</v>
      </c>
      <c r="B309" s="95" t="s">
        <v>1588</v>
      </c>
      <c r="C309" s="95">
        <v>0</v>
      </c>
      <c r="D309" s="95">
        <v>0</v>
      </c>
      <c r="E309" s="95">
        <v>0</v>
      </c>
      <c r="F309" s="95">
        <v>0</v>
      </c>
      <c r="G309" s="95">
        <v>0</v>
      </c>
      <c r="H309" s="95">
        <v>0</v>
      </c>
      <c r="I309" s="95">
        <v>1</v>
      </c>
      <c r="J309" s="95">
        <v>0</v>
      </c>
      <c r="K309" s="95"/>
      <c r="L309" s="95" t="s">
        <v>611</v>
      </c>
      <c r="M309" s="95"/>
      <c r="N309" s="95" t="s">
        <v>1568</v>
      </c>
      <c r="O309" s="95" t="s">
        <v>1589</v>
      </c>
      <c r="P309" s="95"/>
      <c r="Q309" s="95"/>
      <c r="R309" s="95"/>
      <c r="S309" s="95"/>
      <c r="T309" s="95" t="s">
        <v>28</v>
      </c>
      <c r="U309" s="95"/>
      <c r="V309" s="95" t="s">
        <v>702</v>
      </c>
      <c r="W309" s="95">
        <f t="shared" si="4"/>
        <v>10</v>
      </c>
    </row>
    <row r="310" spans="1:23" ht="71.25" customHeight="1" x14ac:dyDescent="0.2">
      <c r="A310" s="96" t="s">
        <v>437</v>
      </c>
      <c r="B310" s="95" t="s">
        <v>1590</v>
      </c>
      <c r="C310" s="95">
        <v>0</v>
      </c>
      <c r="D310" s="95">
        <v>0</v>
      </c>
      <c r="E310" s="95">
        <v>0</v>
      </c>
      <c r="F310" s="95">
        <v>0</v>
      </c>
      <c r="G310" s="95">
        <v>0</v>
      </c>
      <c r="H310" s="95">
        <v>0</v>
      </c>
      <c r="I310" s="95">
        <v>1</v>
      </c>
      <c r="J310" s="95">
        <v>0</v>
      </c>
      <c r="K310" s="95"/>
      <c r="L310" s="95" t="s">
        <v>611</v>
      </c>
      <c r="M310" s="95"/>
      <c r="N310" s="95" t="s">
        <v>1568</v>
      </c>
      <c r="O310" s="95" t="s">
        <v>1591</v>
      </c>
      <c r="P310" s="95"/>
      <c r="Q310" s="95"/>
      <c r="R310" s="95" t="s">
        <v>1478</v>
      </c>
      <c r="S310" s="95" t="s">
        <v>1478</v>
      </c>
      <c r="T310" s="95" t="s">
        <v>28</v>
      </c>
      <c r="U310" s="95"/>
      <c r="V310" s="95" t="s">
        <v>645</v>
      </c>
      <c r="W310" s="95">
        <f t="shared" si="4"/>
        <v>20</v>
      </c>
    </row>
    <row r="311" spans="1:23" ht="57" customHeight="1" x14ac:dyDescent="0.2">
      <c r="A311" s="96" t="s">
        <v>439</v>
      </c>
      <c r="B311" s="95" t="s">
        <v>1592</v>
      </c>
      <c r="C311" s="95">
        <v>0</v>
      </c>
      <c r="D311" s="95">
        <v>0</v>
      </c>
      <c r="E311" s="95">
        <v>0</v>
      </c>
      <c r="F311" s="95">
        <v>0</v>
      </c>
      <c r="G311" s="95">
        <v>0</v>
      </c>
      <c r="H311" s="95">
        <v>0</v>
      </c>
      <c r="I311" s="95">
        <v>1</v>
      </c>
      <c r="J311" s="95">
        <v>0</v>
      </c>
      <c r="K311" s="95"/>
      <c r="L311" s="95" t="s">
        <v>611</v>
      </c>
      <c r="M311" s="95"/>
      <c r="N311" s="95" t="s">
        <v>1568</v>
      </c>
      <c r="O311" s="95" t="s">
        <v>1593</v>
      </c>
      <c r="P311" s="95"/>
      <c r="Q311" s="95"/>
      <c r="R311" s="95"/>
      <c r="S311" s="95"/>
      <c r="T311" s="95" t="s">
        <v>28</v>
      </c>
      <c r="U311" s="95"/>
      <c r="V311" s="95" t="s">
        <v>645</v>
      </c>
      <c r="W311" s="95">
        <f t="shared" si="4"/>
        <v>20</v>
      </c>
    </row>
    <row r="312" spans="1:23" ht="128.25" customHeight="1" x14ac:dyDescent="0.2">
      <c r="A312" s="96" t="s">
        <v>441</v>
      </c>
      <c r="B312" s="95" t="s">
        <v>1594</v>
      </c>
      <c r="C312" s="95">
        <v>0</v>
      </c>
      <c r="D312" s="95">
        <v>0</v>
      </c>
      <c r="E312" s="95">
        <v>0</v>
      </c>
      <c r="F312" s="95">
        <v>0</v>
      </c>
      <c r="G312" s="95">
        <v>0</v>
      </c>
      <c r="H312" s="95">
        <v>0</v>
      </c>
      <c r="I312" s="95">
        <v>1</v>
      </c>
      <c r="J312" s="95">
        <v>0</v>
      </c>
      <c r="K312" s="95"/>
      <c r="L312" s="95" t="s">
        <v>611</v>
      </c>
      <c r="M312" s="95"/>
      <c r="N312" s="95" t="s">
        <v>1568</v>
      </c>
      <c r="O312" s="95" t="s">
        <v>1595</v>
      </c>
      <c r="P312" s="95"/>
      <c r="Q312" s="95"/>
      <c r="R312" s="95"/>
      <c r="S312" s="95"/>
      <c r="T312" s="95" t="s">
        <v>28</v>
      </c>
      <c r="U312" s="95"/>
      <c r="V312" s="95" t="s">
        <v>645</v>
      </c>
      <c r="W312" s="95">
        <f t="shared" si="4"/>
        <v>20</v>
      </c>
    </row>
    <row r="313" spans="1:23" ht="128.25" customHeight="1" x14ac:dyDescent="0.2">
      <c r="A313" s="96" t="s">
        <v>443</v>
      </c>
      <c r="B313" s="95" t="s">
        <v>1596</v>
      </c>
      <c r="C313" s="95">
        <v>0</v>
      </c>
      <c r="D313" s="95">
        <v>0</v>
      </c>
      <c r="E313" s="95">
        <v>0</v>
      </c>
      <c r="F313" s="95">
        <v>0</v>
      </c>
      <c r="G313" s="95">
        <v>0</v>
      </c>
      <c r="H313" s="95">
        <v>0</v>
      </c>
      <c r="I313" s="95">
        <v>1</v>
      </c>
      <c r="J313" s="95">
        <v>0</v>
      </c>
      <c r="K313" s="95"/>
      <c r="L313" s="95" t="s">
        <v>611</v>
      </c>
      <c r="M313" s="95"/>
      <c r="N313" s="95" t="s">
        <v>1568</v>
      </c>
      <c r="O313" s="95" t="s">
        <v>1597</v>
      </c>
      <c r="P313" s="95"/>
      <c r="Q313" s="95"/>
      <c r="R313" s="95"/>
      <c r="S313" s="95"/>
      <c r="T313" s="95" t="s">
        <v>28</v>
      </c>
      <c r="U313" s="95"/>
      <c r="V313" s="95" t="s">
        <v>645</v>
      </c>
      <c r="W313" s="95">
        <f t="shared" si="4"/>
        <v>20</v>
      </c>
    </row>
    <row r="314" spans="1:23" ht="57" customHeight="1" x14ac:dyDescent="0.2">
      <c r="A314" s="96" t="s">
        <v>445</v>
      </c>
      <c r="B314" s="95" t="s">
        <v>1598</v>
      </c>
      <c r="C314" s="95">
        <v>0</v>
      </c>
      <c r="D314" s="95">
        <v>0</v>
      </c>
      <c r="E314" s="95">
        <v>0</v>
      </c>
      <c r="F314" s="95">
        <v>0</v>
      </c>
      <c r="G314" s="95">
        <v>0</v>
      </c>
      <c r="H314" s="95">
        <v>0</v>
      </c>
      <c r="I314" s="95">
        <v>1</v>
      </c>
      <c r="J314" s="95">
        <v>0</v>
      </c>
      <c r="K314" s="95"/>
      <c r="L314" s="95" t="s">
        <v>611</v>
      </c>
      <c r="M314" s="95"/>
      <c r="N314" s="95" t="s">
        <v>1568</v>
      </c>
      <c r="O314" s="95" t="s">
        <v>1599</v>
      </c>
      <c r="P314" s="95"/>
      <c r="Q314" s="95"/>
      <c r="R314" s="95"/>
      <c r="S314" s="95"/>
      <c r="T314" s="95" t="s">
        <v>28</v>
      </c>
      <c r="U314" s="95"/>
      <c r="V314" s="95" t="s">
        <v>651</v>
      </c>
      <c r="W314" s="95">
        <f t="shared" si="4"/>
        <v>5</v>
      </c>
    </row>
    <row r="315" spans="1:23" ht="57" customHeight="1" x14ac:dyDescent="0.2">
      <c r="A315" s="96" t="s">
        <v>447</v>
      </c>
      <c r="B315" s="95" t="s">
        <v>1600</v>
      </c>
      <c r="C315" s="95">
        <v>0</v>
      </c>
      <c r="D315" s="95">
        <v>0</v>
      </c>
      <c r="E315" s="95">
        <v>0</v>
      </c>
      <c r="F315" s="95">
        <v>0</v>
      </c>
      <c r="G315" s="95">
        <v>0</v>
      </c>
      <c r="H315" s="95">
        <v>0</v>
      </c>
      <c r="I315" s="95">
        <v>1</v>
      </c>
      <c r="J315" s="95">
        <v>0</v>
      </c>
      <c r="K315" s="95"/>
      <c r="L315" s="95" t="s">
        <v>611</v>
      </c>
      <c r="M315" s="95"/>
      <c r="N315" s="95" t="s">
        <v>1568</v>
      </c>
      <c r="O315" s="95" t="s">
        <v>1601</v>
      </c>
      <c r="P315" s="95"/>
      <c r="Q315" s="95"/>
      <c r="R315" s="95" t="s">
        <v>1478</v>
      </c>
      <c r="S315" s="95" t="s">
        <v>1478</v>
      </c>
      <c r="T315" s="95" t="s">
        <v>28</v>
      </c>
      <c r="U315" s="95"/>
      <c r="V315" s="95" t="s">
        <v>645</v>
      </c>
      <c r="W315" s="95">
        <f t="shared" si="4"/>
        <v>20</v>
      </c>
    </row>
    <row r="316" spans="1:23" ht="57" customHeight="1" x14ac:dyDescent="0.2">
      <c r="A316" s="96" t="s">
        <v>449</v>
      </c>
      <c r="B316" s="95" t="s">
        <v>1602</v>
      </c>
      <c r="C316" s="95">
        <v>0</v>
      </c>
      <c r="D316" s="95">
        <v>0</v>
      </c>
      <c r="E316" s="95">
        <v>0</v>
      </c>
      <c r="F316" s="95">
        <v>0</v>
      </c>
      <c r="G316" s="95">
        <v>0</v>
      </c>
      <c r="H316" s="95">
        <v>0</v>
      </c>
      <c r="I316" s="95">
        <v>1</v>
      </c>
      <c r="J316" s="95">
        <v>0</v>
      </c>
      <c r="K316" s="95"/>
      <c r="L316" s="95" t="s">
        <v>611</v>
      </c>
      <c r="M316" s="95"/>
      <c r="N316" s="95" t="s">
        <v>1568</v>
      </c>
      <c r="O316" s="95" t="s">
        <v>1603</v>
      </c>
      <c r="P316" s="95"/>
      <c r="Q316" s="95"/>
      <c r="R316" s="95"/>
      <c r="S316" s="95"/>
      <c r="T316" s="95" t="s">
        <v>33</v>
      </c>
      <c r="U316" s="95"/>
      <c r="V316" s="95" t="s">
        <v>645</v>
      </c>
      <c r="W316" s="95">
        <f t="shared" si="4"/>
        <v>20</v>
      </c>
    </row>
    <row r="317" spans="1:23" ht="57" customHeight="1" x14ac:dyDescent="0.2">
      <c r="A317" s="96" t="s">
        <v>451</v>
      </c>
      <c r="B317" s="95" t="s">
        <v>1604</v>
      </c>
      <c r="C317" s="95">
        <v>0</v>
      </c>
      <c r="D317" s="95">
        <v>0</v>
      </c>
      <c r="E317" s="95">
        <v>0</v>
      </c>
      <c r="F317" s="95">
        <v>0</v>
      </c>
      <c r="G317" s="95">
        <v>0</v>
      </c>
      <c r="H317" s="95">
        <v>0</v>
      </c>
      <c r="I317" s="95">
        <v>1</v>
      </c>
      <c r="J317" s="95">
        <v>0</v>
      </c>
      <c r="K317" s="95"/>
      <c r="L317" s="95" t="s">
        <v>611</v>
      </c>
      <c r="M317" s="95"/>
      <c r="N317" s="95" t="s">
        <v>1568</v>
      </c>
      <c r="O317" s="95" t="s">
        <v>1605</v>
      </c>
      <c r="P317" s="95"/>
      <c r="Q317" s="95"/>
      <c r="R317" s="95"/>
      <c r="S317" s="95"/>
      <c r="T317" s="95" t="s">
        <v>28</v>
      </c>
      <c r="U317" s="95"/>
      <c r="V317" s="95" t="s">
        <v>645</v>
      </c>
      <c r="W317" s="95">
        <f t="shared" si="4"/>
        <v>20</v>
      </c>
    </row>
    <row r="318" spans="1:23" ht="71.25" customHeight="1" x14ac:dyDescent="0.2">
      <c r="A318" s="96" t="s">
        <v>453</v>
      </c>
      <c r="B318" s="95" t="s">
        <v>1606</v>
      </c>
      <c r="C318" s="95">
        <v>0</v>
      </c>
      <c r="D318" s="95">
        <v>0</v>
      </c>
      <c r="E318" s="95">
        <v>0</v>
      </c>
      <c r="F318" s="95">
        <v>0</v>
      </c>
      <c r="G318" s="95">
        <v>0</v>
      </c>
      <c r="H318" s="95">
        <v>0</v>
      </c>
      <c r="I318" s="95">
        <v>1</v>
      </c>
      <c r="J318" s="95">
        <v>0</v>
      </c>
      <c r="K318" s="95" t="s">
        <v>647</v>
      </c>
      <c r="L318" s="95" t="s">
        <v>611</v>
      </c>
      <c r="M318" s="95"/>
      <c r="N318" s="95" t="s">
        <v>1568</v>
      </c>
      <c r="O318" s="95" t="s">
        <v>1607</v>
      </c>
      <c r="P318" s="95"/>
      <c r="Q318" s="95"/>
      <c r="R318" s="95"/>
      <c r="S318" s="95"/>
      <c r="T318" s="95"/>
      <c r="U318" s="95"/>
      <c r="V318" s="95" t="s">
        <v>702</v>
      </c>
      <c r="W318" s="95">
        <f t="shared" si="4"/>
        <v>10</v>
      </c>
    </row>
    <row r="319" spans="1:23" ht="71.25" customHeight="1" x14ac:dyDescent="0.2">
      <c r="A319" s="96" t="s">
        <v>455</v>
      </c>
      <c r="B319" s="95" t="s">
        <v>1608</v>
      </c>
      <c r="C319" s="95">
        <v>0</v>
      </c>
      <c r="D319" s="95">
        <v>0</v>
      </c>
      <c r="E319" s="95">
        <v>0</v>
      </c>
      <c r="F319" s="95">
        <v>0</v>
      </c>
      <c r="G319" s="95">
        <v>0</v>
      </c>
      <c r="H319" s="95">
        <v>0</v>
      </c>
      <c r="I319" s="95">
        <v>1</v>
      </c>
      <c r="J319" s="95">
        <v>0</v>
      </c>
      <c r="K319" s="95"/>
      <c r="L319" s="95" t="s">
        <v>611</v>
      </c>
      <c r="M319" s="95"/>
      <c r="N319" s="95" t="s">
        <v>1568</v>
      </c>
      <c r="O319" s="95" t="s">
        <v>1609</v>
      </c>
      <c r="P319" s="95"/>
      <c r="Q319" s="95"/>
      <c r="R319" s="95"/>
      <c r="S319" s="95"/>
      <c r="T319" s="95" t="s">
        <v>28</v>
      </c>
      <c r="U319" s="95"/>
      <c r="V319" s="95" t="s">
        <v>702</v>
      </c>
      <c r="W319" s="95">
        <f t="shared" si="4"/>
        <v>10</v>
      </c>
    </row>
    <row r="320" spans="1:23" ht="71.25" customHeight="1" x14ac:dyDescent="0.2">
      <c r="A320" s="96" t="s">
        <v>457</v>
      </c>
      <c r="B320" s="95" t="s">
        <v>1610</v>
      </c>
      <c r="C320" s="95">
        <v>0</v>
      </c>
      <c r="D320" s="95">
        <v>0</v>
      </c>
      <c r="E320" s="95">
        <v>0</v>
      </c>
      <c r="F320" s="95">
        <v>0</v>
      </c>
      <c r="G320" s="95">
        <v>0</v>
      </c>
      <c r="H320" s="95">
        <v>0</v>
      </c>
      <c r="I320" s="95">
        <v>1</v>
      </c>
      <c r="J320" s="95">
        <v>0</v>
      </c>
      <c r="K320" s="95"/>
      <c r="L320" s="95" t="s">
        <v>611</v>
      </c>
      <c r="M320" s="95"/>
      <c r="N320" s="95" t="s">
        <v>1611</v>
      </c>
      <c r="O320" s="95" t="s">
        <v>1612</v>
      </c>
      <c r="P320" s="95"/>
      <c r="Q320" s="95"/>
      <c r="R320" s="95" t="s">
        <v>1478</v>
      </c>
      <c r="S320" s="95" t="s">
        <v>1478</v>
      </c>
      <c r="T320" s="95" t="s">
        <v>28</v>
      </c>
      <c r="U320" s="95"/>
      <c r="V320" s="95" t="s">
        <v>645</v>
      </c>
      <c r="W320" s="95">
        <f t="shared" si="4"/>
        <v>20</v>
      </c>
    </row>
    <row r="321" spans="1:23" ht="71.25" customHeight="1" x14ac:dyDescent="0.2">
      <c r="A321" s="96" t="s">
        <v>458</v>
      </c>
      <c r="B321" s="95" t="s">
        <v>1613</v>
      </c>
      <c r="C321" s="95">
        <v>0</v>
      </c>
      <c r="D321" s="95">
        <v>0</v>
      </c>
      <c r="E321" s="95">
        <v>0</v>
      </c>
      <c r="F321" s="95">
        <v>0</v>
      </c>
      <c r="G321" s="95">
        <v>0</v>
      </c>
      <c r="H321" s="95">
        <v>0</v>
      </c>
      <c r="I321" s="95">
        <v>1</v>
      </c>
      <c r="J321" s="95">
        <v>0</v>
      </c>
      <c r="K321" s="95"/>
      <c r="L321" s="95" t="s">
        <v>611</v>
      </c>
      <c r="M321" s="95"/>
      <c r="N321" s="95" t="s">
        <v>1611</v>
      </c>
      <c r="O321" s="95" t="s">
        <v>1614</v>
      </c>
      <c r="P321" s="95"/>
      <c r="Q321" s="95"/>
      <c r="R321" s="95"/>
      <c r="S321" s="95"/>
      <c r="T321" s="95" t="s">
        <v>28</v>
      </c>
      <c r="U321" s="95"/>
      <c r="V321" s="95" t="s">
        <v>645</v>
      </c>
      <c r="W321" s="95">
        <f t="shared" si="4"/>
        <v>20</v>
      </c>
    </row>
    <row r="322" spans="1:23" ht="144.75" customHeight="1" x14ac:dyDescent="0.2">
      <c r="A322" s="96" t="s">
        <v>459</v>
      </c>
      <c r="B322" s="95" t="s">
        <v>1615</v>
      </c>
      <c r="C322" s="95">
        <v>0</v>
      </c>
      <c r="D322" s="95">
        <v>0</v>
      </c>
      <c r="E322" s="95">
        <v>0</v>
      </c>
      <c r="F322" s="95">
        <v>0</v>
      </c>
      <c r="G322" s="95">
        <v>0</v>
      </c>
      <c r="H322" s="95">
        <v>0</v>
      </c>
      <c r="I322" s="95">
        <v>1</v>
      </c>
      <c r="J322" s="95">
        <v>0</v>
      </c>
      <c r="K322" s="95"/>
      <c r="L322" s="95" t="s">
        <v>611</v>
      </c>
      <c r="M322" s="95"/>
      <c r="N322" s="95" t="s">
        <v>1611</v>
      </c>
      <c r="O322" s="95" t="s">
        <v>1616</v>
      </c>
      <c r="P322" s="95"/>
      <c r="Q322" s="95"/>
      <c r="R322" s="95"/>
      <c r="S322" s="95"/>
      <c r="T322" s="95" t="s">
        <v>28</v>
      </c>
      <c r="U322" s="95"/>
      <c r="V322" s="95" t="s">
        <v>702</v>
      </c>
      <c r="W322" s="95">
        <f t="shared" si="4"/>
        <v>10</v>
      </c>
    </row>
    <row r="323" spans="1:23" ht="90" customHeight="1" x14ac:dyDescent="0.2">
      <c r="A323" s="96" t="s">
        <v>460</v>
      </c>
      <c r="B323" s="95" t="s">
        <v>1617</v>
      </c>
      <c r="C323" s="95">
        <v>0</v>
      </c>
      <c r="D323" s="95">
        <v>0</v>
      </c>
      <c r="E323" s="95">
        <v>0</v>
      </c>
      <c r="F323" s="95">
        <v>0</v>
      </c>
      <c r="G323" s="95">
        <v>0</v>
      </c>
      <c r="H323" s="95">
        <v>0</v>
      </c>
      <c r="I323" s="95">
        <v>1</v>
      </c>
      <c r="J323" s="95">
        <v>0</v>
      </c>
      <c r="K323" s="95"/>
      <c r="L323" s="95" t="s">
        <v>611</v>
      </c>
      <c r="M323" s="95"/>
      <c r="N323" s="95" t="s">
        <v>1611</v>
      </c>
      <c r="O323" s="95" t="s">
        <v>1618</v>
      </c>
      <c r="P323" s="95"/>
      <c r="Q323" s="95"/>
      <c r="R323" s="95"/>
      <c r="S323" s="95"/>
      <c r="T323" s="95" t="s">
        <v>28</v>
      </c>
      <c r="U323" s="95"/>
      <c r="V323" s="95" t="s">
        <v>702</v>
      </c>
      <c r="W323" s="95">
        <f t="shared" ref="W323:W334" si="5">IF($V323="Critical Importance",20,IF($V323="Minor Importance",5,10))</f>
        <v>10</v>
      </c>
    </row>
    <row r="324" spans="1:23" ht="90" customHeight="1" x14ac:dyDescent="0.2">
      <c r="A324" s="96" t="s">
        <v>461</v>
      </c>
      <c r="B324" s="95" t="s">
        <v>1619</v>
      </c>
      <c r="C324" s="95">
        <v>0</v>
      </c>
      <c r="D324" s="95">
        <v>0</v>
      </c>
      <c r="E324" s="95">
        <v>0</v>
      </c>
      <c r="F324" s="95">
        <v>0</v>
      </c>
      <c r="G324" s="95">
        <v>0</v>
      </c>
      <c r="H324" s="95">
        <v>0</v>
      </c>
      <c r="I324" s="95">
        <v>1</v>
      </c>
      <c r="J324" s="95">
        <v>0</v>
      </c>
      <c r="K324" s="95"/>
      <c r="L324" s="95" t="s">
        <v>611</v>
      </c>
      <c r="M324" s="95"/>
      <c r="N324" s="95" t="s">
        <v>1611</v>
      </c>
      <c r="O324" s="95" t="s">
        <v>1620</v>
      </c>
      <c r="P324" s="95"/>
      <c r="Q324" s="95"/>
      <c r="R324" s="95"/>
      <c r="S324" s="95"/>
      <c r="T324" s="95" t="s">
        <v>28</v>
      </c>
      <c r="U324" s="95"/>
      <c r="V324" s="95" t="s">
        <v>651</v>
      </c>
      <c r="W324" s="95">
        <f t="shared" si="5"/>
        <v>5</v>
      </c>
    </row>
    <row r="325" spans="1:23" ht="90" customHeight="1" x14ac:dyDescent="0.2">
      <c r="A325" s="96" t="s">
        <v>462</v>
      </c>
      <c r="B325" s="95" t="s">
        <v>1621</v>
      </c>
      <c r="C325" s="95">
        <v>0</v>
      </c>
      <c r="D325" s="95">
        <v>0</v>
      </c>
      <c r="E325" s="95">
        <v>0</v>
      </c>
      <c r="F325" s="95">
        <v>0</v>
      </c>
      <c r="G325" s="95">
        <v>0</v>
      </c>
      <c r="H325" s="95">
        <v>0</v>
      </c>
      <c r="I325" s="95">
        <v>1</v>
      </c>
      <c r="J325" s="95">
        <v>0</v>
      </c>
      <c r="K325" s="95"/>
      <c r="L325" s="95" t="s">
        <v>611</v>
      </c>
      <c r="M325" s="95"/>
      <c r="N325" s="95" t="s">
        <v>1611</v>
      </c>
      <c r="O325" s="95" t="s">
        <v>1622</v>
      </c>
      <c r="P325" s="95"/>
      <c r="Q325" s="95"/>
      <c r="R325" s="95"/>
      <c r="S325" s="95"/>
      <c r="T325" s="95" t="s">
        <v>28</v>
      </c>
      <c r="U325" s="95"/>
      <c r="V325" s="95" t="s">
        <v>651</v>
      </c>
      <c r="W325" s="95">
        <f t="shared" si="5"/>
        <v>5</v>
      </c>
    </row>
    <row r="326" spans="1:23" ht="114" customHeight="1" x14ac:dyDescent="0.2">
      <c r="A326" s="96" t="s">
        <v>463</v>
      </c>
      <c r="B326" s="95" t="s">
        <v>1623</v>
      </c>
      <c r="C326" s="95">
        <v>0</v>
      </c>
      <c r="D326" s="95">
        <v>0</v>
      </c>
      <c r="E326" s="95">
        <v>0</v>
      </c>
      <c r="F326" s="95">
        <v>0</v>
      </c>
      <c r="G326" s="95">
        <v>0</v>
      </c>
      <c r="H326" s="95">
        <v>0</v>
      </c>
      <c r="I326" s="95">
        <v>1</v>
      </c>
      <c r="J326" s="95">
        <v>0</v>
      </c>
      <c r="K326" s="95"/>
      <c r="L326" s="95" t="s">
        <v>611</v>
      </c>
      <c r="M326" s="95"/>
      <c r="N326" s="95" t="s">
        <v>1611</v>
      </c>
      <c r="O326" s="95" t="s">
        <v>1624</v>
      </c>
      <c r="P326" s="95"/>
      <c r="Q326" s="95"/>
      <c r="R326" s="95"/>
      <c r="S326" s="95"/>
      <c r="T326" s="95" t="s">
        <v>28</v>
      </c>
      <c r="U326" s="95"/>
      <c r="V326" s="95" t="s">
        <v>651</v>
      </c>
      <c r="W326" s="95">
        <f t="shared" si="5"/>
        <v>5</v>
      </c>
    </row>
    <row r="327" spans="1:23" ht="90" customHeight="1" x14ac:dyDescent="0.2">
      <c r="A327" s="96" t="s">
        <v>464</v>
      </c>
      <c r="B327" s="95" t="s">
        <v>1625</v>
      </c>
      <c r="C327" s="95">
        <v>0</v>
      </c>
      <c r="D327" s="95">
        <v>0</v>
      </c>
      <c r="E327" s="95">
        <v>0</v>
      </c>
      <c r="F327" s="95">
        <v>0</v>
      </c>
      <c r="G327" s="95">
        <v>0</v>
      </c>
      <c r="H327" s="95">
        <v>0</v>
      </c>
      <c r="I327" s="95">
        <v>1</v>
      </c>
      <c r="J327" s="95">
        <v>0</v>
      </c>
      <c r="K327" s="95"/>
      <c r="L327" s="95" t="s">
        <v>611</v>
      </c>
      <c r="M327" s="95"/>
      <c r="N327" s="95" t="s">
        <v>1611</v>
      </c>
      <c r="O327" s="95" t="s">
        <v>1626</v>
      </c>
      <c r="P327" s="95"/>
      <c r="Q327" s="95"/>
      <c r="R327" s="95"/>
      <c r="S327" s="95"/>
      <c r="T327" s="95" t="s">
        <v>28</v>
      </c>
      <c r="U327" s="95"/>
      <c r="V327" s="95" t="s">
        <v>651</v>
      </c>
      <c r="W327" s="95">
        <f t="shared" si="5"/>
        <v>5</v>
      </c>
    </row>
    <row r="328" spans="1:23" ht="90" customHeight="1" x14ac:dyDescent="0.2">
      <c r="A328" s="96" t="s">
        <v>465</v>
      </c>
      <c r="B328" s="95" t="s">
        <v>1627</v>
      </c>
      <c r="C328" s="95">
        <v>0</v>
      </c>
      <c r="D328" s="95">
        <v>0</v>
      </c>
      <c r="E328" s="95">
        <v>0</v>
      </c>
      <c r="F328" s="95">
        <v>0</v>
      </c>
      <c r="G328" s="95">
        <v>0</v>
      </c>
      <c r="H328" s="95">
        <v>0</v>
      </c>
      <c r="I328" s="95">
        <v>1</v>
      </c>
      <c r="J328" s="95">
        <v>0</v>
      </c>
      <c r="K328" s="95"/>
      <c r="L328" s="95" t="s">
        <v>611</v>
      </c>
      <c r="M328" s="95"/>
      <c r="N328" s="95" t="s">
        <v>1611</v>
      </c>
      <c r="O328" s="95" t="s">
        <v>1628</v>
      </c>
      <c r="P328" s="95"/>
      <c r="Q328" s="95"/>
      <c r="R328" s="95" t="s">
        <v>1478</v>
      </c>
      <c r="S328" s="95" t="s">
        <v>1478</v>
      </c>
      <c r="T328" s="95" t="s">
        <v>28</v>
      </c>
      <c r="U328" s="95"/>
      <c r="V328" s="95" t="s">
        <v>645</v>
      </c>
      <c r="W328" s="95">
        <f t="shared" si="5"/>
        <v>20</v>
      </c>
    </row>
    <row r="329" spans="1:23" ht="128.25" customHeight="1" x14ac:dyDescent="0.2">
      <c r="A329" s="96" t="s">
        <v>467</v>
      </c>
      <c r="B329" s="95" t="s">
        <v>1629</v>
      </c>
      <c r="C329" s="95">
        <v>0</v>
      </c>
      <c r="D329" s="95">
        <v>0</v>
      </c>
      <c r="E329" s="95">
        <v>0</v>
      </c>
      <c r="F329" s="95">
        <v>0</v>
      </c>
      <c r="G329" s="95">
        <v>0</v>
      </c>
      <c r="H329" s="95">
        <v>0</v>
      </c>
      <c r="I329" s="95">
        <v>1</v>
      </c>
      <c r="J329" s="95">
        <v>0</v>
      </c>
      <c r="K329" s="95"/>
      <c r="L329" s="95" t="s">
        <v>611</v>
      </c>
      <c r="M329" s="95"/>
      <c r="N329" s="95" t="s">
        <v>1630</v>
      </c>
      <c r="O329" s="95" t="s">
        <v>1631</v>
      </c>
      <c r="P329" s="95"/>
      <c r="Q329" s="95"/>
      <c r="R329" s="95"/>
      <c r="S329" s="95"/>
      <c r="T329" s="95" t="s">
        <v>28</v>
      </c>
      <c r="U329" s="95"/>
      <c r="V329" s="95" t="s">
        <v>645</v>
      </c>
      <c r="W329" s="95">
        <f t="shared" si="5"/>
        <v>20</v>
      </c>
    </row>
    <row r="330" spans="1:23" ht="90" customHeight="1" x14ac:dyDescent="0.2">
      <c r="A330" s="96" t="s">
        <v>469</v>
      </c>
      <c r="B330" s="95" t="s">
        <v>1632</v>
      </c>
      <c r="C330" s="95">
        <v>0</v>
      </c>
      <c r="D330" s="95">
        <v>0</v>
      </c>
      <c r="E330" s="95">
        <v>0</v>
      </c>
      <c r="F330" s="95">
        <v>0</v>
      </c>
      <c r="G330" s="95">
        <v>0</v>
      </c>
      <c r="H330" s="95">
        <v>0</v>
      </c>
      <c r="I330" s="95">
        <v>1</v>
      </c>
      <c r="J330" s="95">
        <v>0</v>
      </c>
      <c r="K330" s="95"/>
      <c r="L330" s="95" t="s">
        <v>611</v>
      </c>
      <c r="M330" s="95"/>
      <c r="N330" s="95" t="s">
        <v>1630</v>
      </c>
      <c r="O330" s="95" t="s">
        <v>1633</v>
      </c>
      <c r="P330" s="95"/>
      <c r="Q330" s="95"/>
      <c r="R330" s="95"/>
      <c r="S330" s="95"/>
      <c r="T330" s="95" t="s">
        <v>28</v>
      </c>
      <c r="U330" s="95"/>
      <c r="V330" s="95" t="s">
        <v>645</v>
      </c>
      <c r="W330" s="95">
        <f t="shared" si="5"/>
        <v>20</v>
      </c>
    </row>
    <row r="331" spans="1:23" ht="90" customHeight="1" x14ac:dyDescent="0.2">
      <c r="A331" s="96" t="s">
        <v>471</v>
      </c>
      <c r="B331" s="95" t="s">
        <v>1634</v>
      </c>
      <c r="C331" s="95">
        <v>0</v>
      </c>
      <c r="D331" s="95">
        <v>0</v>
      </c>
      <c r="E331" s="95">
        <v>0</v>
      </c>
      <c r="F331" s="95">
        <v>0</v>
      </c>
      <c r="G331" s="95">
        <v>0</v>
      </c>
      <c r="H331" s="95">
        <v>0</v>
      </c>
      <c r="I331" s="95">
        <v>1</v>
      </c>
      <c r="J331" s="95">
        <v>0</v>
      </c>
      <c r="K331" s="95"/>
      <c r="L331" s="95" t="s">
        <v>611</v>
      </c>
      <c r="M331" s="95"/>
      <c r="N331" s="95" t="s">
        <v>1635</v>
      </c>
      <c r="O331" s="95" t="s">
        <v>1636</v>
      </c>
      <c r="P331" s="95"/>
      <c r="Q331" s="95"/>
      <c r="R331" s="95"/>
      <c r="S331" s="95"/>
      <c r="T331" s="95" t="s">
        <v>28</v>
      </c>
      <c r="U331" s="95"/>
      <c r="V331" s="95" t="s">
        <v>645</v>
      </c>
      <c r="W331" s="95">
        <f t="shared" si="5"/>
        <v>20</v>
      </c>
    </row>
    <row r="332" spans="1:23" ht="90" customHeight="1" x14ac:dyDescent="0.2">
      <c r="A332" s="96" t="s">
        <v>473</v>
      </c>
      <c r="B332" s="95" t="s">
        <v>1637</v>
      </c>
      <c r="C332" s="95">
        <v>0</v>
      </c>
      <c r="D332" s="95">
        <v>0</v>
      </c>
      <c r="E332" s="95">
        <v>0</v>
      </c>
      <c r="F332" s="95">
        <v>0</v>
      </c>
      <c r="G332" s="95">
        <v>0</v>
      </c>
      <c r="H332" s="95">
        <v>0</v>
      </c>
      <c r="I332" s="95">
        <v>1</v>
      </c>
      <c r="J332" s="95">
        <v>0</v>
      </c>
      <c r="K332" s="95"/>
      <c r="L332" s="95" t="s">
        <v>611</v>
      </c>
      <c r="M332" s="95"/>
      <c r="N332" s="95" t="s">
        <v>1630</v>
      </c>
      <c r="O332" s="95" t="s">
        <v>1638</v>
      </c>
      <c r="P332" s="95"/>
      <c r="Q332" s="95"/>
      <c r="R332" s="95"/>
      <c r="S332" s="95"/>
      <c r="T332" s="95" t="s">
        <v>28</v>
      </c>
      <c r="U332" s="95"/>
      <c r="V332" s="95" t="s">
        <v>702</v>
      </c>
      <c r="W332" s="95">
        <f t="shared" si="5"/>
        <v>10</v>
      </c>
    </row>
    <row r="333" spans="1:23" ht="90" customHeight="1" x14ac:dyDescent="0.2">
      <c r="A333" s="96" t="s">
        <v>475</v>
      </c>
      <c r="B333" s="95" t="s">
        <v>1639</v>
      </c>
      <c r="C333" s="95">
        <v>0</v>
      </c>
      <c r="D333" s="95">
        <v>0</v>
      </c>
      <c r="E333" s="95">
        <v>0</v>
      </c>
      <c r="F333" s="95">
        <v>0</v>
      </c>
      <c r="G333" s="95">
        <v>0</v>
      </c>
      <c r="H333" s="95">
        <v>0</v>
      </c>
      <c r="I333" s="95">
        <v>1</v>
      </c>
      <c r="J333" s="95">
        <v>0</v>
      </c>
      <c r="K333" s="95"/>
      <c r="L333" s="95" t="s">
        <v>611</v>
      </c>
      <c r="M333" s="95"/>
      <c r="N333" s="95" t="s">
        <v>1630</v>
      </c>
      <c r="O333" s="95" t="s">
        <v>1640</v>
      </c>
      <c r="P333" s="95"/>
      <c r="Q333" s="95"/>
      <c r="R333" s="95"/>
      <c r="S333" s="95"/>
      <c r="T333" s="95" t="s">
        <v>28</v>
      </c>
      <c r="U333" s="95"/>
      <c r="V333" s="95" t="s">
        <v>702</v>
      </c>
      <c r="W333" s="95">
        <f t="shared" si="5"/>
        <v>10</v>
      </c>
    </row>
    <row r="334" spans="1:23" ht="90" customHeight="1" x14ac:dyDescent="0.2">
      <c r="A334" s="96" t="s">
        <v>1641</v>
      </c>
      <c r="B334" s="95" t="s">
        <v>1642</v>
      </c>
      <c r="C334" s="95">
        <v>0</v>
      </c>
      <c r="D334" s="95">
        <v>0</v>
      </c>
      <c r="E334" s="95">
        <v>0</v>
      </c>
      <c r="F334" s="95">
        <v>0</v>
      </c>
      <c r="G334" s="95">
        <v>0</v>
      </c>
      <c r="H334" s="95">
        <v>0</v>
      </c>
      <c r="I334" s="95">
        <v>1</v>
      </c>
      <c r="J334" s="95">
        <v>0</v>
      </c>
      <c r="K334" s="95"/>
      <c r="L334" s="95" t="s">
        <v>611</v>
      </c>
      <c r="M334" s="95"/>
      <c r="N334" s="95" t="s">
        <v>1630</v>
      </c>
      <c r="O334" s="95" t="s">
        <v>1643</v>
      </c>
      <c r="P334" s="95"/>
      <c r="Q334" s="95"/>
      <c r="R334" s="95"/>
      <c r="S334" s="95"/>
      <c r="T334" s="95" t="s">
        <v>28</v>
      </c>
      <c r="U334" s="95"/>
      <c r="V334" s="95" t="s">
        <v>651</v>
      </c>
      <c r="W334" s="95">
        <f t="shared" si="5"/>
        <v>5</v>
      </c>
    </row>
    <row r="335" spans="1:23" ht="14.25" customHeight="1" x14ac:dyDescent="0.2">
      <c r="A335" s="96"/>
      <c r="B335" s="96"/>
      <c r="C335" s="96"/>
      <c r="D335" s="96"/>
      <c r="E335" s="96"/>
      <c r="F335" s="96"/>
      <c r="G335" s="96"/>
      <c r="H335" s="96"/>
      <c r="I335" s="96"/>
      <c r="J335" s="96"/>
      <c r="K335" s="96"/>
      <c r="L335" s="96"/>
      <c r="M335" s="96"/>
      <c r="N335" s="96"/>
      <c r="O335" s="96"/>
      <c r="P335" s="96"/>
      <c r="Q335" s="96"/>
      <c r="R335" s="96"/>
      <c r="S335" s="96"/>
      <c r="T335" s="96"/>
      <c r="U335" s="96"/>
      <c r="V335" s="96"/>
      <c r="W335" s="96"/>
    </row>
    <row r="336" spans="1:23" ht="14.25" customHeight="1" x14ac:dyDescent="0.2">
      <c r="A336" s="96"/>
      <c r="B336" s="96"/>
      <c r="C336" s="96"/>
      <c r="D336" s="96"/>
      <c r="E336" s="96"/>
      <c r="F336" s="96"/>
      <c r="G336" s="96"/>
      <c r="H336" s="96"/>
      <c r="I336" s="96"/>
      <c r="J336" s="96"/>
      <c r="K336" s="96"/>
      <c r="L336" s="96"/>
      <c r="M336" s="96"/>
      <c r="N336" s="96"/>
      <c r="O336" s="96"/>
      <c r="P336" s="96"/>
      <c r="Q336" s="96"/>
      <c r="R336" s="96"/>
      <c r="S336" s="96"/>
      <c r="T336" s="96"/>
      <c r="U336" s="96"/>
      <c r="V336" s="96"/>
      <c r="W336" s="96"/>
    </row>
    <row r="337" spans="1:23" ht="14.25" customHeight="1" x14ac:dyDescent="0.2">
      <c r="A337" s="96"/>
      <c r="B337" s="96"/>
      <c r="C337" s="96"/>
      <c r="D337" s="96"/>
      <c r="E337" s="96"/>
      <c r="F337" s="96"/>
      <c r="G337" s="96"/>
      <c r="H337" s="96"/>
      <c r="I337" s="96"/>
      <c r="J337" s="96"/>
      <c r="K337" s="96"/>
      <c r="L337" s="96"/>
      <c r="M337" s="96"/>
      <c r="N337" s="96"/>
      <c r="O337" s="96"/>
      <c r="P337" s="96"/>
      <c r="Q337" s="96"/>
      <c r="R337" s="96"/>
      <c r="S337" s="96"/>
      <c r="T337" s="96"/>
      <c r="U337" s="96"/>
      <c r="V337" s="96"/>
      <c r="W337" s="96"/>
    </row>
    <row r="338" spans="1:23" ht="14.25" customHeight="1" x14ac:dyDescent="0.2">
      <c r="A338" s="96"/>
      <c r="B338" s="96"/>
      <c r="C338" s="96"/>
      <c r="D338" s="96"/>
      <c r="E338" s="96"/>
      <c r="F338" s="96"/>
      <c r="G338" s="96"/>
      <c r="H338" s="96"/>
      <c r="I338" s="96"/>
      <c r="J338" s="96"/>
      <c r="K338" s="96"/>
      <c r="L338" s="96"/>
      <c r="M338" s="96"/>
      <c r="N338" s="96"/>
      <c r="O338" s="96"/>
      <c r="P338" s="96"/>
      <c r="Q338" s="96"/>
      <c r="R338" s="96"/>
      <c r="S338" s="96"/>
      <c r="T338" s="96"/>
      <c r="U338" s="96"/>
      <c r="V338" s="96"/>
      <c r="W338" s="96"/>
    </row>
    <row r="339" spans="1:23" ht="14.25" customHeight="1" x14ac:dyDescent="0.2">
      <c r="A339" s="96"/>
      <c r="B339" s="96"/>
      <c r="C339" s="96"/>
      <c r="D339" s="96"/>
      <c r="E339" s="96"/>
      <c r="F339" s="96"/>
      <c r="G339" s="96"/>
      <c r="H339" s="96"/>
      <c r="I339" s="96"/>
      <c r="J339" s="96"/>
      <c r="K339" s="96"/>
      <c r="L339" s="96"/>
      <c r="M339" s="96"/>
      <c r="N339" s="96"/>
      <c r="O339" s="96"/>
      <c r="P339" s="96"/>
      <c r="Q339" s="96"/>
      <c r="R339" s="96"/>
      <c r="S339" s="96"/>
      <c r="T339" s="96"/>
      <c r="U339" s="96"/>
      <c r="V339" s="96"/>
      <c r="W339" s="96"/>
    </row>
    <row r="340" spans="1:23" ht="14.25" customHeight="1" x14ac:dyDescent="0.2">
      <c r="A340" s="96"/>
      <c r="B340" s="96"/>
      <c r="C340" s="96"/>
      <c r="D340" s="96"/>
      <c r="E340" s="96"/>
      <c r="F340" s="96"/>
      <c r="G340" s="96"/>
      <c r="H340" s="96"/>
      <c r="I340" s="96"/>
      <c r="J340" s="96"/>
      <c r="K340" s="96"/>
      <c r="L340" s="96"/>
      <c r="M340" s="96"/>
      <c r="N340" s="96"/>
      <c r="O340" s="96"/>
      <c r="P340" s="96"/>
      <c r="Q340" s="96"/>
      <c r="R340" s="96"/>
      <c r="S340" s="96"/>
      <c r="T340" s="96"/>
      <c r="U340" s="96"/>
      <c r="V340" s="96"/>
      <c r="W340" s="96"/>
    </row>
    <row r="341" spans="1:23" ht="14.25" customHeight="1" x14ac:dyDescent="0.2">
      <c r="A341" s="96"/>
      <c r="B341" s="96"/>
      <c r="C341" s="96"/>
      <c r="D341" s="96"/>
      <c r="E341" s="96"/>
      <c r="F341" s="96"/>
      <c r="G341" s="96"/>
      <c r="H341" s="96"/>
      <c r="I341" s="96"/>
      <c r="J341" s="96"/>
      <c r="K341" s="96"/>
      <c r="L341" s="96"/>
      <c r="M341" s="96"/>
      <c r="N341" s="96"/>
      <c r="O341" s="96"/>
      <c r="P341" s="96"/>
      <c r="Q341" s="96"/>
      <c r="R341" s="96"/>
      <c r="S341" s="96"/>
      <c r="T341" s="96"/>
      <c r="U341" s="96"/>
      <c r="V341" s="96"/>
      <c r="W341" s="96"/>
    </row>
    <row r="342" spans="1:23" ht="14.25" customHeight="1" x14ac:dyDescent="0.2">
      <c r="A342" s="96"/>
      <c r="B342" s="96"/>
      <c r="C342" s="96"/>
      <c r="D342" s="96"/>
      <c r="E342" s="96"/>
      <c r="F342" s="96"/>
      <c r="G342" s="96"/>
      <c r="H342" s="96"/>
      <c r="I342" s="96"/>
      <c r="J342" s="96"/>
      <c r="K342" s="96"/>
      <c r="L342" s="96"/>
      <c r="M342" s="96"/>
      <c r="N342" s="96"/>
      <c r="O342" s="96"/>
      <c r="P342" s="96"/>
      <c r="Q342" s="96"/>
      <c r="R342" s="96"/>
      <c r="S342" s="96"/>
      <c r="T342" s="96"/>
      <c r="U342" s="96"/>
      <c r="V342" s="96"/>
      <c r="W342" s="96"/>
    </row>
    <row r="343" spans="1:23" ht="14.25" customHeight="1" x14ac:dyDescent="0.2">
      <c r="A343" s="96"/>
      <c r="B343" s="96"/>
      <c r="C343" s="96"/>
      <c r="D343" s="96"/>
      <c r="E343" s="96"/>
      <c r="F343" s="96"/>
      <c r="G343" s="96"/>
      <c r="H343" s="96"/>
      <c r="I343" s="96"/>
      <c r="J343" s="96"/>
      <c r="K343" s="96"/>
      <c r="L343" s="96"/>
      <c r="M343" s="96"/>
      <c r="N343" s="96"/>
      <c r="O343" s="96"/>
      <c r="P343" s="96"/>
      <c r="Q343" s="96"/>
      <c r="R343" s="96"/>
      <c r="S343" s="96"/>
      <c r="T343" s="96"/>
      <c r="U343" s="96"/>
      <c r="V343" s="96"/>
      <c r="W343" s="96"/>
    </row>
    <row r="344" spans="1:23" ht="14.25" customHeight="1" x14ac:dyDescent="0.2">
      <c r="A344" s="96"/>
      <c r="B344" s="96"/>
      <c r="C344" s="96"/>
      <c r="D344" s="96"/>
      <c r="E344" s="96"/>
      <c r="F344" s="96"/>
      <c r="G344" s="96"/>
      <c r="H344" s="96"/>
      <c r="I344" s="96"/>
      <c r="J344" s="96"/>
      <c r="K344" s="96"/>
      <c r="L344" s="96"/>
      <c r="M344" s="96"/>
      <c r="N344" s="96"/>
      <c r="O344" s="96"/>
      <c r="P344" s="96"/>
      <c r="Q344" s="96"/>
      <c r="R344" s="96"/>
      <c r="S344" s="96"/>
      <c r="T344" s="96"/>
      <c r="U344" s="96"/>
      <c r="V344" s="96"/>
      <c r="W344" s="96"/>
    </row>
    <row r="345" spans="1:23" ht="14.25" customHeight="1" x14ac:dyDescent="0.2">
      <c r="A345" s="96"/>
      <c r="B345" s="96"/>
      <c r="C345" s="96"/>
      <c r="D345" s="96"/>
      <c r="E345" s="96"/>
      <c r="F345" s="96"/>
      <c r="G345" s="96"/>
      <c r="H345" s="96"/>
      <c r="I345" s="96"/>
      <c r="J345" s="96"/>
      <c r="K345" s="96"/>
      <c r="L345" s="96"/>
      <c r="M345" s="96"/>
      <c r="N345" s="96"/>
      <c r="O345" s="96"/>
      <c r="P345" s="96"/>
      <c r="Q345" s="96"/>
      <c r="R345" s="96"/>
      <c r="S345" s="96"/>
      <c r="T345" s="96"/>
      <c r="U345" s="96"/>
      <c r="V345" s="96"/>
      <c r="W345" s="96"/>
    </row>
    <row r="346" spans="1:23" ht="14.25" customHeight="1" x14ac:dyDescent="0.2">
      <c r="A346" s="96"/>
      <c r="B346" s="96"/>
      <c r="C346" s="96"/>
      <c r="D346" s="96"/>
      <c r="E346" s="96"/>
      <c r="F346" s="96"/>
      <c r="G346" s="96"/>
      <c r="H346" s="96"/>
      <c r="I346" s="96"/>
      <c r="J346" s="96"/>
      <c r="K346" s="96"/>
      <c r="L346" s="96"/>
      <c r="M346" s="96"/>
      <c r="N346" s="96"/>
      <c r="O346" s="96"/>
      <c r="P346" s="96"/>
      <c r="Q346" s="96"/>
      <c r="R346" s="96"/>
      <c r="S346" s="96"/>
      <c r="T346" s="96"/>
      <c r="U346" s="96"/>
      <c r="V346" s="96"/>
      <c r="W346" s="96"/>
    </row>
    <row r="347" spans="1:23" ht="14.25" customHeight="1" x14ac:dyDescent="0.2">
      <c r="A347" s="96"/>
      <c r="B347" s="96"/>
      <c r="C347" s="96"/>
      <c r="D347" s="96"/>
      <c r="E347" s="96"/>
      <c r="F347" s="96"/>
      <c r="G347" s="96"/>
      <c r="H347" s="96"/>
      <c r="I347" s="96"/>
      <c r="J347" s="96"/>
      <c r="K347" s="96"/>
      <c r="L347" s="96"/>
      <c r="M347" s="96"/>
      <c r="N347" s="96"/>
      <c r="O347" s="96"/>
      <c r="P347" s="96"/>
      <c r="Q347" s="96"/>
      <c r="R347" s="96"/>
      <c r="S347" s="96"/>
      <c r="T347" s="96"/>
      <c r="U347" s="96"/>
      <c r="V347" s="96"/>
      <c r="W347" s="96"/>
    </row>
    <row r="348" spans="1:23" ht="14.25" customHeight="1" x14ac:dyDescent="0.2">
      <c r="A348" s="96"/>
      <c r="B348" s="96"/>
      <c r="C348" s="96"/>
      <c r="D348" s="96"/>
      <c r="E348" s="96"/>
      <c r="F348" s="96"/>
      <c r="G348" s="96"/>
      <c r="H348" s="96"/>
      <c r="I348" s="96"/>
      <c r="J348" s="96"/>
      <c r="K348" s="96"/>
      <c r="L348" s="96"/>
      <c r="M348" s="96"/>
      <c r="N348" s="96"/>
      <c r="O348" s="96"/>
      <c r="P348" s="96"/>
      <c r="Q348" s="96"/>
      <c r="R348" s="96"/>
      <c r="S348" s="96"/>
      <c r="T348" s="96"/>
      <c r="U348" s="96"/>
      <c r="V348" s="96"/>
      <c r="W348" s="96"/>
    </row>
    <row r="349" spans="1:23" ht="14.25" customHeight="1" x14ac:dyDescent="0.2">
      <c r="A349" s="96"/>
      <c r="B349" s="96"/>
      <c r="C349" s="96"/>
      <c r="D349" s="96"/>
      <c r="E349" s="96"/>
      <c r="F349" s="96"/>
      <c r="G349" s="96"/>
      <c r="H349" s="96"/>
      <c r="I349" s="96"/>
      <c r="J349" s="96"/>
      <c r="K349" s="96"/>
      <c r="L349" s="96"/>
      <c r="M349" s="96"/>
      <c r="N349" s="96"/>
      <c r="O349" s="96"/>
      <c r="P349" s="96"/>
      <c r="Q349" s="96"/>
      <c r="R349" s="96"/>
      <c r="S349" s="96"/>
      <c r="T349" s="96"/>
      <c r="U349" s="96"/>
      <c r="V349" s="96"/>
      <c r="W349" s="96"/>
    </row>
    <row r="350" spans="1:23" ht="14.25" customHeight="1" x14ac:dyDescent="0.2">
      <c r="A350" s="96"/>
      <c r="B350" s="96"/>
      <c r="C350" s="96"/>
      <c r="D350" s="96"/>
      <c r="E350" s="96"/>
      <c r="F350" s="96"/>
      <c r="G350" s="96"/>
      <c r="H350" s="96"/>
      <c r="I350" s="96"/>
      <c r="J350" s="96"/>
      <c r="K350" s="96"/>
      <c r="L350" s="96"/>
      <c r="M350" s="96"/>
      <c r="N350" s="96"/>
      <c r="O350" s="96"/>
      <c r="P350" s="96"/>
      <c r="Q350" s="96"/>
      <c r="R350" s="96"/>
      <c r="S350" s="96"/>
      <c r="T350" s="96"/>
      <c r="U350" s="96"/>
      <c r="V350" s="96"/>
      <c r="W350" s="96"/>
    </row>
    <row r="351" spans="1:23" ht="14.25" customHeight="1" x14ac:dyDescent="0.2">
      <c r="A351" s="96"/>
      <c r="B351" s="96"/>
      <c r="C351" s="96"/>
      <c r="D351" s="96"/>
      <c r="E351" s="96"/>
      <c r="F351" s="96"/>
      <c r="G351" s="96"/>
      <c r="H351" s="96"/>
      <c r="I351" s="96"/>
      <c r="J351" s="96"/>
      <c r="K351" s="96"/>
      <c r="L351" s="96"/>
      <c r="M351" s="96"/>
      <c r="N351" s="96"/>
      <c r="O351" s="96"/>
      <c r="P351" s="96"/>
      <c r="Q351" s="96"/>
      <c r="R351" s="96"/>
      <c r="S351" s="96"/>
      <c r="T351" s="96"/>
      <c r="U351" s="96"/>
      <c r="V351" s="96"/>
      <c r="W351" s="96"/>
    </row>
    <row r="352" spans="1:23" ht="14.25" customHeight="1" x14ac:dyDescent="0.2">
      <c r="A352" s="96"/>
      <c r="B352" s="96"/>
      <c r="C352" s="96"/>
      <c r="D352" s="96"/>
      <c r="E352" s="96"/>
      <c r="F352" s="96"/>
      <c r="G352" s="96"/>
      <c r="H352" s="96"/>
      <c r="I352" s="96"/>
      <c r="J352" s="96"/>
      <c r="K352" s="96"/>
      <c r="L352" s="96"/>
      <c r="M352" s="96"/>
      <c r="N352" s="96"/>
      <c r="O352" s="96"/>
      <c r="P352" s="96"/>
      <c r="Q352" s="96"/>
      <c r="R352" s="96"/>
      <c r="S352" s="96"/>
      <c r="T352" s="96"/>
      <c r="U352" s="96"/>
      <c r="V352" s="96"/>
      <c r="W352" s="96"/>
    </row>
    <row r="353" spans="1:23" ht="14.25" customHeight="1" x14ac:dyDescent="0.2">
      <c r="A353" s="96"/>
      <c r="B353" s="96"/>
      <c r="C353" s="96"/>
      <c r="D353" s="96"/>
      <c r="E353" s="96"/>
      <c r="F353" s="96"/>
      <c r="G353" s="96"/>
      <c r="H353" s="96"/>
      <c r="I353" s="96"/>
      <c r="J353" s="96"/>
      <c r="K353" s="96"/>
      <c r="L353" s="96"/>
      <c r="M353" s="96"/>
      <c r="N353" s="96"/>
      <c r="O353" s="96"/>
      <c r="P353" s="96"/>
      <c r="Q353" s="96"/>
      <c r="R353" s="96"/>
      <c r="S353" s="96"/>
      <c r="T353" s="96"/>
      <c r="U353" s="96"/>
      <c r="V353" s="96"/>
      <c r="W353" s="96"/>
    </row>
    <row r="354" spans="1:23" ht="14.25" customHeight="1" x14ac:dyDescent="0.2">
      <c r="A354" s="96"/>
      <c r="B354" s="96"/>
      <c r="C354" s="96"/>
      <c r="D354" s="96"/>
      <c r="E354" s="96"/>
      <c r="F354" s="96"/>
      <c r="G354" s="96"/>
      <c r="H354" s="96"/>
      <c r="I354" s="96"/>
      <c r="J354" s="96"/>
      <c r="K354" s="96"/>
      <c r="L354" s="96"/>
      <c r="M354" s="96"/>
      <c r="N354" s="96"/>
      <c r="O354" s="96"/>
      <c r="P354" s="96"/>
      <c r="Q354" s="96"/>
      <c r="R354" s="96"/>
      <c r="S354" s="96"/>
      <c r="T354" s="96"/>
      <c r="U354" s="96"/>
      <c r="V354" s="96"/>
      <c r="W354" s="96"/>
    </row>
    <row r="355" spans="1:23" ht="14.25" customHeight="1" x14ac:dyDescent="0.2">
      <c r="A355" s="96"/>
      <c r="B355" s="96"/>
      <c r="C355" s="96"/>
      <c r="D355" s="96"/>
      <c r="E355" s="96"/>
      <c r="F355" s="96"/>
      <c r="G355" s="96"/>
      <c r="H355" s="96"/>
      <c r="I355" s="96"/>
      <c r="J355" s="96"/>
      <c r="K355" s="96"/>
      <c r="L355" s="96"/>
      <c r="M355" s="96"/>
      <c r="N355" s="96"/>
      <c r="O355" s="96"/>
      <c r="P355" s="96"/>
      <c r="Q355" s="96"/>
      <c r="R355" s="96"/>
      <c r="S355" s="96"/>
      <c r="T355" s="96"/>
      <c r="U355" s="96"/>
      <c r="V355" s="96"/>
      <c r="W355" s="96"/>
    </row>
    <row r="356" spans="1:23" ht="14.25" customHeight="1" x14ac:dyDescent="0.2">
      <c r="A356" s="96"/>
      <c r="B356" s="96"/>
      <c r="C356" s="96"/>
      <c r="D356" s="96"/>
      <c r="E356" s="96"/>
      <c r="F356" s="96"/>
      <c r="G356" s="96"/>
      <c r="H356" s="96"/>
      <c r="I356" s="96"/>
      <c r="J356" s="96"/>
      <c r="K356" s="96"/>
      <c r="L356" s="96"/>
      <c r="M356" s="96"/>
      <c r="N356" s="96"/>
      <c r="O356" s="96"/>
      <c r="P356" s="96"/>
      <c r="Q356" s="96"/>
      <c r="R356" s="96"/>
      <c r="S356" s="96"/>
      <c r="T356" s="96"/>
      <c r="U356" s="96"/>
      <c r="V356" s="96"/>
      <c r="W356" s="96"/>
    </row>
    <row r="357" spans="1:23" ht="14.25" customHeight="1" x14ac:dyDescent="0.2">
      <c r="A357" s="96"/>
      <c r="B357" s="96"/>
      <c r="C357" s="96"/>
      <c r="D357" s="96"/>
      <c r="E357" s="96"/>
      <c r="F357" s="96"/>
      <c r="G357" s="96"/>
      <c r="H357" s="96"/>
      <c r="I357" s="96"/>
      <c r="J357" s="96"/>
      <c r="K357" s="96"/>
      <c r="L357" s="96"/>
      <c r="M357" s="96"/>
      <c r="N357" s="96"/>
      <c r="O357" s="96"/>
      <c r="P357" s="96"/>
      <c r="Q357" s="96"/>
      <c r="R357" s="96"/>
      <c r="S357" s="96"/>
      <c r="T357" s="96"/>
      <c r="U357" s="96"/>
      <c r="V357" s="96"/>
      <c r="W357" s="96"/>
    </row>
    <row r="358" spans="1:23" ht="14.25" customHeight="1" x14ac:dyDescent="0.2">
      <c r="A358" s="96"/>
      <c r="B358" s="96"/>
      <c r="C358" s="96"/>
      <c r="D358" s="96"/>
      <c r="E358" s="96"/>
      <c r="F358" s="96"/>
      <c r="G358" s="96"/>
      <c r="H358" s="96"/>
      <c r="I358" s="96"/>
      <c r="J358" s="96"/>
      <c r="K358" s="96"/>
      <c r="L358" s="96"/>
      <c r="M358" s="96"/>
      <c r="N358" s="96"/>
      <c r="O358" s="96"/>
      <c r="P358" s="96"/>
      <c r="Q358" s="96"/>
      <c r="R358" s="96"/>
      <c r="S358" s="96"/>
      <c r="T358" s="96"/>
      <c r="U358" s="96"/>
      <c r="V358" s="96"/>
      <c r="W358" s="96"/>
    </row>
    <row r="359" spans="1:23" ht="14.25" customHeight="1" x14ac:dyDescent="0.2">
      <c r="A359" s="96"/>
      <c r="B359" s="96"/>
      <c r="C359" s="96"/>
      <c r="D359" s="96"/>
      <c r="E359" s="96"/>
      <c r="F359" s="96"/>
      <c r="G359" s="96"/>
      <c r="H359" s="96"/>
      <c r="I359" s="96"/>
      <c r="J359" s="96"/>
      <c r="K359" s="96"/>
      <c r="L359" s="96"/>
      <c r="M359" s="96"/>
      <c r="N359" s="96"/>
      <c r="O359" s="96"/>
      <c r="P359" s="96"/>
      <c r="Q359" s="96"/>
      <c r="R359" s="96"/>
      <c r="S359" s="96"/>
      <c r="T359" s="96"/>
      <c r="U359" s="96"/>
      <c r="V359" s="96"/>
      <c r="W359" s="96"/>
    </row>
    <row r="360" spans="1:23" ht="14.25" customHeight="1" x14ac:dyDescent="0.2">
      <c r="A360" s="96"/>
      <c r="B360" s="96"/>
      <c r="C360" s="96"/>
      <c r="D360" s="96"/>
      <c r="E360" s="96"/>
      <c r="F360" s="96"/>
      <c r="G360" s="96"/>
      <c r="H360" s="96"/>
      <c r="I360" s="96"/>
      <c r="J360" s="96"/>
      <c r="K360" s="96"/>
      <c r="L360" s="96"/>
      <c r="M360" s="96"/>
      <c r="N360" s="96"/>
      <c r="O360" s="96"/>
      <c r="P360" s="96"/>
      <c r="Q360" s="96"/>
      <c r="R360" s="96"/>
      <c r="S360" s="96"/>
      <c r="T360" s="96"/>
      <c r="U360" s="96"/>
      <c r="V360" s="96"/>
      <c r="W360" s="96"/>
    </row>
    <row r="361" spans="1:23" ht="14.25" customHeight="1" x14ac:dyDescent="0.2">
      <c r="A361" s="96"/>
      <c r="B361" s="96"/>
      <c r="C361" s="96"/>
      <c r="D361" s="96"/>
      <c r="E361" s="96"/>
      <c r="F361" s="96"/>
      <c r="G361" s="96"/>
      <c r="H361" s="96"/>
      <c r="I361" s="96"/>
      <c r="J361" s="96"/>
      <c r="K361" s="96"/>
      <c r="L361" s="96"/>
      <c r="M361" s="96"/>
      <c r="N361" s="96"/>
      <c r="O361" s="96"/>
      <c r="P361" s="96"/>
      <c r="Q361" s="96"/>
      <c r="R361" s="96"/>
      <c r="S361" s="96"/>
      <c r="T361" s="96"/>
      <c r="U361" s="96"/>
      <c r="V361" s="96"/>
      <c r="W361" s="96"/>
    </row>
    <row r="362" spans="1:23" ht="14.25" customHeight="1" x14ac:dyDescent="0.2">
      <c r="A362" s="96"/>
      <c r="B362" s="96"/>
      <c r="C362" s="96"/>
      <c r="D362" s="96"/>
      <c r="E362" s="96"/>
      <c r="F362" s="96"/>
      <c r="G362" s="96"/>
      <c r="H362" s="96"/>
      <c r="I362" s="96"/>
      <c r="J362" s="96"/>
      <c r="K362" s="96"/>
      <c r="L362" s="96"/>
      <c r="M362" s="96"/>
      <c r="N362" s="96"/>
      <c r="O362" s="96"/>
      <c r="P362" s="96"/>
      <c r="Q362" s="96"/>
      <c r="R362" s="96"/>
      <c r="S362" s="96"/>
      <c r="T362" s="96"/>
      <c r="U362" s="96"/>
      <c r="V362" s="96"/>
      <c r="W362" s="96"/>
    </row>
    <row r="363" spans="1:23" ht="14.25" customHeight="1" x14ac:dyDescent="0.2">
      <c r="A363" s="96"/>
      <c r="B363" s="96"/>
      <c r="C363" s="96"/>
      <c r="D363" s="96"/>
      <c r="E363" s="96"/>
      <c r="F363" s="96"/>
      <c r="G363" s="96"/>
      <c r="H363" s="96"/>
      <c r="I363" s="96"/>
      <c r="J363" s="96"/>
      <c r="K363" s="96"/>
      <c r="L363" s="96"/>
      <c r="M363" s="96"/>
      <c r="N363" s="96"/>
      <c r="O363" s="96"/>
      <c r="P363" s="96"/>
      <c r="Q363" s="96"/>
      <c r="R363" s="96"/>
      <c r="S363" s="96"/>
      <c r="T363" s="96"/>
      <c r="U363" s="96"/>
      <c r="V363" s="96"/>
      <c r="W363" s="96"/>
    </row>
    <row r="364" spans="1:23" ht="14.25" customHeight="1" x14ac:dyDescent="0.2">
      <c r="A364" s="96"/>
      <c r="B364" s="96"/>
      <c r="C364" s="96"/>
      <c r="D364" s="96"/>
      <c r="E364" s="96"/>
      <c r="F364" s="96"/>
      <c r="G364" s="96"/>
      <c r="H364" s="96"/>
      <c r="I364" s="96"/>
      <c r="J364" s="96"/>
      <c r="K364" s="96"/>
      <c r="L364" s="96"/>
      <c r="M364" s="96"/>
      <c r="N364" s="96"/>
      <c r="O364" s="96"/>
      <c r="P364" s="96"/>
      <c r="Q364" s="96"/>
      <c r="R364" s="96"/>
      <c r="S364" s="96"/>
      <c r="T364" s="96"/>
      <c r="U364" s="96"/>
      <c r="V364" s="96"/>
      <c r="W364" s="96"/>
    </row>
    <row r="365" spans="1:23" ht="14.25" customHeight="1" x14ac:dyDescent="0.2">
      <c r="A365" s="96"/>
      <c r="B365" s="96"/>
      <c r="C365" s="96"/>
      <c r="D365" s="96"/>
      <c r="E365" s="96"/>
      <c r="F365" s="96"/>
      <c r="G365" s="96"/>
      <c r="H365" s="96"/>
      <c r="I365" s="96"/>
      <c r="J365" s="96"/>
      <c r="K365" s="96"/>
      <c r="L365" s="96"/>
      <c r="M365" s="96"/>
      <c r="N365" s="96"/>
      <c r="O365" s="96"/>
      <c r="P365" s="96"/>
      <c r="Q365" s="96"/>
      <c r="R365" s="96"/>
      <c r="S365" s="96"/>
      <c r="T365" s="96"/>
      <c r="U365" s="96"/>
      <c r="V365" s="96"/>
      <c r="W365" s="96"/>
    </row>
    <row r="366" spans="1:23" ht="14.25" customHeight="1" x14ac:dyDescent="0.2">
      <c r="A366" s="96"/>
      <c r="B366" s="96"/>
      <c r="C366" s="96"/>
      <c r="D366" s="96"/>
      <c r="E366" s="96"/>
      <c r="F366" s="96"/>
      <c r="G366" s="96"/>
      <c r="H366" s="96"/>
      <c r="I366" s="96"/>
      <c r="J366" s="96"/>
      <c r="K366" s="96"/>
      <c r="L366" s="96"/>
      <c r="M366" s="96"/>
      <c r="N366" s="96"/>
      <c r="O366" s="96"/>
      <c r="P366" s="96"/>
      <c r="Q366" s="96"/>
      <c r="R366" s="96"/>
      <c r="S366" s="96"/>
      <c r="T366" s="96"/>
      <c r="U366" s="96"/>
      <c r="V366" s="96"/>
      <c r="W366" s="96"/>
    </row>
    <row r="367" spans="1:23" ht="14.25" customHeight="1" x14ac:dyDescent="0.2">
      <c r="A367" s="96"/>
      <c r="B367" s="96"/>
      <c r="C367" s="96"/>
      <c r="D367" s="96"/>
      <c r="E367" s="96"/>
      <c r="F367" s="96"/>
      <c r="G367" s="96"/>
      <c r="H367" s="96"/>
      <c r="I367" s="96"/>
      <c r="J367" s="96"/>
      <c r="K367" s="96"/>
      <c r="L367" s="96"/>
      <c r="M367" s="96"/>
      <c r="N367" s="96"/>
      <c r="O367" s="96"/>
      <c r="P367" s="96"/>
      <c r="Q367" s="96"/>
      <c r="R367" s="96"/>
      <c r="S367" s="96"/>
      <c r="T367" s="96"/>
      <c r="U367" s="96"/>
      <c r="V367" s="96"/>
      <c r="W367" s="96"/>
    </row>
    <row r="368" spans="1:23" ht="14.25" customHeight="1" x14ac:dyDescent="0.2">
      <c r="A368" s="96"/>
      <c r="B368" s="96"/>
      <c r="C368" s="96"/>
      <c r="D368" s="96"/>
      <c r="E368" s="96"/>
      <c r="F368" s="96"/>
      <c r="G368" s="96"/>
      <c r="H368" s="96"/>
      <c r="I368" s="96"/>
      <c r="J368" s="96"/>
      <c r="K368" s="96"/>
      <c r="L368" s="96"/>
      <c r="M368" s="96"/>
      <c r="N368" s="96"/>
      <c r="O368" s="96"/>
      <c r="P368" s="96"/>
      <c r="Q368" s="96"/>
      <c r="R368" s="96"/>
      <c r="S368" s="96"/>
      <c r="T368" s="96"/>
      <c r="U368" s="96"/>
      <c r="V368" s="96"/>
      <c r="W368" s="96"/>
    </row>
    <row r="369" spans="1:23" ht="14.25" customHeight="1" x14ac:dyDescent="0.2">
      <c r="A369" s="96"/>
      <c r="B369" s="96"/>
      <c r="C369" s="96"/>
      <c r="D369" s="96"/>
      <c r="E369" s="96"/>
      <c r="F369" s="96"/>
      <c r="G369" s="96"/>
      <c r="H369" s="96"/>
      <c r="I369" s="96"/>
      <c r="J369" s="96"/>
      <c r="K369" s="96"/>
      <c r="L369" s="96"/>
      <c r="M369" s="96"/>
      <c r="N369" s="96"/>
      <c r="O369" s="96"/>
      <c r="P369" s="96"/>
      <c r="Q369" s="96"/>
      <c r="R369" s="96"/>
      <c r="S369" s="96"/>
      <c r="T369" s="96"/>
      <c r="U369" s="96"/>
      <c r="V369" s="96"/>
      <c r="W369" s="96"/>
    </row>
    <row r="370" spans="1:23" ht="14.25" customHeight="1" x14ac:dyDescent="0.2">
      <c r="A370" s="96"/>
      <c r="B370" s="96"/>
      <c r="C370" s="96"/>
      <c r="D370" s="96"/>
      <c r="E370" s="96"/>
      <c r="F370" s="96"/>
      <c r="G370" s="96"/>
      <c r="H370" s="96"/>
      <c r="I370" s="96"/>
      <c r="J370" s="96"/>
      <c r="K370" s="96"/>
      <c r="L370" s="96"/>
      <c r="M370" s="96"/>
      <c r="N370" s="96"/>
      <c r="O370" s="96"/>
      <c r="P370" s="96"/>
      <c r="Q370" s="96"/>
      <c r="R370" s="96"/>
      <c r="S370" s="96"/>
      <c r="T370" s="96"/>
      <c r="U370" s="96"/>
      <c r="V370" s="96"/>
      <c r="W370" s="96"/>
    </row>
    <row r="371" spans="1:23" ht="14.25" customHeight="1" x14ac:dyDescent="0.2">
      <c r="A371" s="96"/>
      <c r="B371" s="96"/>
      <c r="C371" s="96"/>
      <c r="D371" s="96"/>
      <c r="E371" s="96"/>
      <c r="F371" s="96"/>
      <c r="G371" s="96"/>
      <c r="H371" s="96"/>
      <c r="I371" s="96"/>
      <c r="J371" s="96"/>
      <c r="K371" s="96"/>
      <c r="L371" s="96"/>
      <c r="M371" s="96"/>
      <c r="N371" s="96"/>
      <c r="O371" s="96"/>
      <c r="P371" s="96"/>
      <c r="Q371" s="96"/>
      <c r="R371" s="96"/>
      <c r="S371" s="96"/>
      <c r="T371" s="96"/>
      <c r="U371" s="96"/>
      <c r="V371" s="96"/>
      <c r="W371" s="96"/>
    </row>
    <row r="372" spans="1:23" ht="14.25" customHeight="1" x14ac:dyDescent="0.2">
      <c r="A372" s="96"/>
      <c r="B372" s="96"/>
      <c r="C372" s="96"/>
      <c r="D372" s="96"/>
      <c r="E372" s="96"/>
      <c r="F372" s="96"/>
      <c r="G372" s="96"/>
      <c r="H372" s="96"/>
      <c r="I372" s="96"/>
      <c r="J372" s="96"/>
      <c r="K372" s="96"/>
      <c r="L372" s="96"/>
      <c r="M372" s="96"/>
      <c r="N372" s="96"/>
      <c r="O372" s="96"/>
      <c r="P372" s="96"/>
      <c r="Q372" s="96"/>
      <c r="R372" s="96"/>
      <c r="S372" s="96"/>
      <c r="T372" s="96"/>
      <c r="U372" s="96"/>
      <c r="V372" s="96"/>
      <c r="W372" s="96"/>
    </row>
    <row r="373" spans="1:23" ht="14.25" customHeight="1" x14ac:dyDescent="0.2">
      <c r="A373" s="96"/>
      <c r="B373" s="96"/>
      <c r="C373" s="96"/>
      <c r="D373" s="96"/>
      <c r="E373" s="96"/>
      <c r="F373" s="96"/>
      <c r="G373" s="96"/>
      <c r="H373" s="96"/>
      <c r="I373" s="96"/>
      <c r="J373" s="96"/>
      <c r="K373" s="96"/>
      <c r="L373" s="96"/>
      <c r="M373" s="96"/>
      <c r="N373" s="96"/>
      <c r="O373" s="96"/>
      <c r="P373" s="96"/>
      <c r="Q373" s="96"/>
      <c r="R373" s="96"/>
      <c r="S373" s="96"/>
      <c r="T373" s="96"/>
      <c r="U373" s="96"/>
      <c r="V373" s="96"/>
      <c r="W373" s="96"/>
    </row>
    <row r="374" spans="1:23" ht="14.25" customHeight="1" x14ac:dyDescent="0.2">
      <c r="A374" s="96"/>
      <c r="B374" s="96"/>
      <c r="C374" s="96"/>
      <c r="D374" s="96"/>
      <c r="E374" s="96"/>
      <c r="F374" s="96"/>
      <c r="G374" s="96"/>
      <c r="H374" s="96"/>
      <c r="I374" s="96"/>
      <c r="J374" s="96"/>
      <c r="K374" s="96"/>
      <c r="L374" s="96"/>
      <c r="M374" s="96"/>
      <c r="N374" s="96"/>
      <c r="O374" s="96"/>
      <c r="P374" s="96"/>
      <c r="Q374" s="96"/>
      <c r="R374" s="96"/>
      <c r="S374" s="96"/>
      <c r="T374" s="96"/>
      <c r="U374" s="96"/>
      <c r="V374" s="96"/>
      <c r="W374" s="96"/>
    </row>
    <row r="375" spans="1:23" ht="14.25" customHeight="1" x14ac:dyDescent="0.2">
      <c r="A375" s="96"/>
      <c r="B375" s="96"/>
      <c r="C375" s="96"/>
      <c r="D375" s="96"/>
      <c r="E375" s="96"/>
      <c r="F375" s="96"/>
      <c r="G375" s="96"/>
      <c r="H375" s="96"/>
      <c r="I375" s="96"/>
      <c r="J375" s="96"/>
      <c r="K375" s="96"/>
      <c r="L375" s="96"/>
      <c r="M375" s="96"/>
      <c r="N375" s="96"/>
      <c r="O375" s="96"/>
      <c r="P375" s="96"/>
      <c r="Q375" s="96"/>
      <c r="R375" s="96"/>
      <c r="S375" s="96"/>
      <c r="T375" s="96"/>
      <c r="U375" s="96"/>
      <c r="V375" s="96"/>
      <c r="W375" s="96"/>
    </row>
    <row r="376" spans="1:23" ht="14.25" customHeight="1" x14ac:dyDescent="0.2">
      <c r="A376" s="96"/>
      <c r="B376" s="96"/>
      <c r="C376" s="96"/>
      <c r="D376" s="96"/>
      <c r="E376" s="96"/>
      <c r="F376" s="96"/>
      <c r="G376" s="96"/>
      <c r="H376" s="96"/>
      <c r="I376" s="96"/>
      <c r="J376" s="96"/>
      <c r="K376" s="96"/>
      <c r="L376" s="96"/>
      <c r="M376" s="96"/>
      <c r="N376" s="96"/>
      <c r="O376" s="96"/>
      <c r="P376" s="96"/>
      <c r="Q376" s="96"/>
      <c r="R376" s="96"/>
      <c r="S376" s="96"/>
      <c r="T376" s="96"/>
      <c r="U376" s="96"/>
      <c r="V376" s="96"/>
      <c r="W376" s="96"/>
    </row>
    <row r="377" spans="1:23" ht="14.25" customHeight="1" x14ac:dyDescent="0.2">
      <c r="A377" s="96"/>
      <c r="B377" s="96"/>
      <c r="C377" s="96"/>
      <c r="D377" s="96"/>
      <c r="E377" s="96"/>
      <c r="F377" s="96"/>
      <c r="G377" s="96"/>
      <c r="H377" s="96"/>
      <c r="I377" s="96"/>
      <c r="J377" s="96"/>
      <c r="K377" s="96"/>
      <c r="L377" s="96"/>
      <c r="M377" s="96"/>
      <c r="N377" s="96"/>
      <c r="O377" s="96"/>
      <c r="P377" s="96"/>
      <c r="Q377" s="96"/>
      <c r="R377" s="96"/>
      <c r="S377" s="96"/>
      <c r="T377" s="96"/>
      <c r="U377" s="96"/>
      <c r="V377" s="96"/>
      <c r="W377" s="96"/>
    </row>
    <row r="378" spans="1:23" ht="14.25" customHeight="1" x14ac:dyDescent="0.2">
      <c r="A378" s="96"/>
      <c r="B378" s="96"/>
      <c r="C378" s="96"/>
      <c r="D378" s="96"/>
      <c r="E378" s="96"/>
      <c r="F378" s="96"/>
      <c r="G378" s="96"/>
      <c r="H378" s="96"/>
      <c r="I378" s="96"/>
      <c r="J378" s="96"/>
      <c r="K378" s="96"/>
      <c r="L378" s="96"/>
      <c r="M378" s="96"/>
      <c r="N378" s="96"/>
      <c r="O378" s="96"/>
      <c r="P378" s="96"/>
      <c r="Q378" s="96"/>
      <c r="R378" s="96"/>
      <c r="S378" s="96"/>
      <c r="T378" s="96"/>
      <c r="U378" s="96"/>
      <c r="V378" s="96"/>
      <c r="W378" s="96"/>
    </row>
    <row r="379" spans="1:23" ht="14.25" customHeight="1" x14ac:dyDescent="0.2">
      <c r="A379" s="96"/>
      <c r="B379" s="96"/>
      <c r="C379" s="96"/>
      <c r="D379" s="96"/>
      <c r="E379" s="96"/>
      <c r="F379" s="96"/>
      <c r="G379" s="96"/>
      <c r="H379" s="96"/>
      <c r="I379" s="96"/>
      <c r="J379" s="96"/>
      <c r="K379" s="96"/>
      <c r="L379" s="96"/>
      <c r="M379" s="96"/>
      <c r="N379" s="96"/>
      <c r="O379" s="96"/>
      <c r="P379" s="96"/>
      <c r="Q379" s="96"/>
      <c r="R379" s="96"/>
      <c r="S379" s="96"/>
      <c r="T379" s="96"/>
      <c r="U379" s="96"/>
      <c r="V379" s="96"/>
      <c r="W379" s="96"/>
    </row>
    <row r="380" spans="1:23" ht="14.25" customHeight="1" x14ac:dyDescent="0.2">
      <c r="A380" s="96"/>
      <c r="B380" s="96"/>
      <c r="C380" s="96"/>
      <c r="D380" s="96"/>
      <c r="E380" s="96"/>
      <c r="F380" s="96"/>
      <c r="G380" s="96"/>
      <c r="H380" s="96"/>
      <c r="I380" s="96"/>
      <c r="J380" s="96"/>
      <c r="K380" s="96"/>
      <c r="L380" s="96"/>
      <c r="M380" s="96"/>
      <c r="N380" s="96"/>
      <c r="O380" s="96"/>
      <c r="P380" s="96"/>
      <c r="Q380" s="96"/>
      <c r="R380" s="96"/>
      <c r="S380" s="96"/>
      <c r="T380" s="96"/>
      <c r="U380" s="96"/>
      <c r="V380" s="96"/>
      <c r="W380" s="96"/>
    </row>
    <row r="381" spans="1:23" ht="14.25" customHeight="1" x14ac:dyDescent="0.2">
      <c r="A381" s="96"/>
      <c r="B381" s="96"/>
      <c r="C381" s="96"/>
      <c r="D381" s="96"/>
      <c r="E381" s="96"/>
      <c r="F381" s="96"/>
      <c r="G381" s="96"/>
      <c r="H381" s="96"/>
      <c r="I381" s="96"/>
      <c r="J381" s="96"/>
      <c r="K381" s="96"/>
      <c r="L381" s="96"/>
      <c r="M381" s="96"/>
      <c r="N381" s="96"/>
      <c r="O381" s="96"/>
      <c r="P381" s="96"/>
      <c r="Q381" s="96"/>
      <c r="R381" s="96"/>
      <c r="S381" s="96"/>
      <c r="T381" s="96"/>
      <c r="U381" s="96"/>
      <c r="V381" s="96"/>
      <c r="W381" s="96"/>
    </row>
    <row r="382" spans="1:23" ht="14.25" customHeight="1" x14ac:dyDescent="0.2">
      <c r="A382" s="96"/>
      <c r="B382" s="96"/>
      <c r="C382" s="96"/>
      <c r="D382" s="96"/>
      <c r="E382" s="96"/>
      <c r="F382" s="96"/>
      <c r="G382" s="96"/>
      <c r="H382" s="96"/>
      <c r="I382" s="96"/>
      <c r="J382" s="96"/>
      <c r="K382" s="96"/>
      <c r="L382" s="96"/>
      <c r="M382" s="96"/>
      <c r="N382" s="96"/>
      <c r="O382" s="96"/>
      <c r="P382" s="96"/>
      <c r="Q382" s="96"/>
      <c r="R382" s="96"/>
      <c r="S382" s="96"/>
      <c r="T382" s="96"/>
      <c r="U382" s="96"/>
      <c r="V382" s="96"/>
      <c r="W382" s="96"/>
    </row>
    <row r="383" spans="1:23" ht="14.25" customHeight="1" x14ac:dyDescent="0.2">
      <c r="A383" s="96"/>
      <c r="B383" s="96"/>
      <c r="C383" s="96"/>
      <c r="D383" s="96"/>
      <c r="E383" s="96"/>
      <c r="F383" s="96"/>
      <c r="G383" s="96"/>
      <c r="H383" s="96"/>
      <c r="I383" s="96"/>
      <c r="J383" s="96"/>
      <c r="K383" s="96"/>
      <c r="L383" s="96"/>
      <c r="M383" s="96"/>
      <c r="N383" s="96"/>
      <c r="O383" s="96"/>
      <c r="P383" s="96"/>
      <c r="Q383" s="96"/>
      <c r="R383" s="96"/>
      <c r="S383" s="96"/>
      <c r="T383" s="96"/>
      <c r="U383" s="96"/>
      <c r="V383" s="96"/>
      <c r="W383" s="96"/>
    </row>
    <row r="384" spans="1:23" ht="14.25" customHeight="1" x14ac:dyDescent="0.2">
      <c r="A384" s="96"/>
      <c r="B384" s="96"/>
      <c r="C384" s="96"/>
      <c r="D384" s="96"/>
      <c r="E384" s="96"/>
      <c r="F384" s="96"/>
      <c r="G384" s="96"/>
      <c r="H384" s="96"/>
      <c r="I384" s="96"/>
      <c r="J384" s="96"/>
      <c r="K384" s="96"/>
      <c r="L384" s="96"/>
      <c r="M384" s="96"/>
      <c r="N384" s="96"/>
      <c r="O384" s="96"/>
      <c r="P384" s="96"/>
      <c r="Q384" s="96"/>
      <c r="R384" s="96"/>
      <c r="S384" s="96"/>
      <c r="T384" s="96"/>
      <c r="U384" s="96"/>
      <c r="V384" s="96"/>
      <c r="W384" s="96"/>
    </row>
    <row r="385" spans="1:23" ht="14.25" customHeight="1" x14ac:dyDescent="0.2">
      <c r="A385" s="96"/>
      <c r="B385" s="96"/>
      <c r="C385" s="96"/>
      <c r="D385" s="96"/>
      <c r="E385" s="96"/>
      <c r="F385" s="96"/>
      <c r="G385" s="96"/>
      <c r="H385" s="96"/>
      <c r="I385" s="96"/>
      <c r="J385" s="96"/>
      <c r="K385" s="96"/>
      <c r="L385" s="96"/>
      <c r="M385" s="96"/>
      <c r="N385" s="96"/>
      <c r="O385" s="96"/>
      <c r="P385" s="96"/>
      <c r="Q385" s="96"/>
      <c r="R385" s="96"/>
      <c r="S385" s="96"/>
      <c r="T385" s="96"/>
      <c r="U385" s="96"/>
      <c r="V385" s="96"/>
      <c r="W385" s="96"/>
    </row>
    <row r="386" spans="1:23" ht="14.25" customHeight="1" x14ac:dyDescent="0.2">
      <c r="A386" s="96"/>
      <c r="B386" s="96"/>
      <c r="C386" s="96"/>
      <c r="D386" s="96"/>
      <c r="E386" s="96"/>
      <c r="F386" s="96"/>
      <c r="G386" s="96"/>
      <c r="H386" s="96"/>
      <c r="I386" s="96"/>
      <c r="J386" s="96"/>
      <c r="K386" s="96"/>
      <c r="L386" s="96"/>
      <c r="M386" s="96"/>
      <c r="N386" s="96"/>
      <c r="O386" s="96"/>
      <c r="P386" s="96"/>
      <c r="Q386" s="96"/>
      <c r="R386" s="96"/>
      <c r="S386" s="96"/>
      <c r="T386" s="96"/>
      <c r="U386" s="96"/>
      <c r="V386" s="96"/>
      <c r="W386" s="96"/>
    </row>
    <row r="387" spans="1:23" ht="14.25" customHeight="1" x14ac:dyDescent="0.2">
      <c r="A387" s="96"/>
      <c r="B387" s="96"/>
      <c r="C387" s="96"/>
      <c r="D387" s="96"/>
      <c r="E387" s="96"/>
      <c r="F387" s="96"/>
      <c r="G387" s="96"/>
      <c r="H387" s="96"/>
      <c r="I387" s="96"/>
      <c r="J387" s="96"/>
      <c r="K387" s="96"/>
      <c r="L387" s="96"/>
      <c r="M387" s="96"/>
      <c r="N387" s="96"/>
      <c r="O387" s="96"/>
      <c r="P387" s="96"/>
      <c r="Q387" s="96"/>
      <c r="R387" s="96"/>
      <c r="S387" s="96"/>
      <c r="T387" s="96"/>
      <c r="U387" s="96"/>
      <c r="V387" s="96"/>
      <c r="W387" s="96"/>
    </row>
    <row r="388" spans="1:23" ht="14.25" customHeight="1" x14ac:dyDescent="0.2">
      <c r="A388" s="96"/>
      <c r="B388" s="96"/>
      <c r="C388" s="96"/>
      <c r="D388" s="96"/>
      <c r="E388" s="96"/>
      <c r="F388" s="96"/>
      <c r="G388" s="96"/>
      <c r="H388" s="96"/>
      <c r="I388" s="96"/>
      <c r="J388" s="96"/>
      <c r="K388" s="96"/>
      <c r="L388" s="96"/>
      <c r="M388" s="96"/>
      <c r="N388" s="96"/>
      <c r="O388" s="96"/>
      <c r="P388" s="96"/>
      <c r="Q388" s="96"/>
      <c r="R388" s="96"/>
      <c r="S388" s="96"/>
      <c r="T388" s="96"/>
      <c r="U388" s="96"/>
      <c r="V388" s="96"/>
      <c r="W388" s="96"/>
    </row>
    <row r="389" spans="1:23" ht="14.25" customHeight="1" x14ac:dyDescent="0.2">
      <c r="A389" s="96"/>
      <c r="B389" s="96"/>
      <c r="C389" s="96"/>
      <c r="D389" s="96"/>
      <c r="E389" s="96"/>
      <c r="F389" s="96"/>
      <c r="G389" s="96"/>
      <c r="H389" s="96"/>
      <c r="I389" s="96"/>
      <c r="J389" s="96"/>
      <c r="K389" s="96"/>
      <c r="L389" s="96"/>
      <c r="M389" s="96"/>
      <c r="N389" s="96"/>
      <c r="O389" s="96"/>
      <c r="P389" s="96"/>
      <c r="Q389" s="96"/>
      <c r="R389" s="96"/>
      <c r="S389" s="96"/>
      <c r="T389" s="96"/>
      <c r="U389" s="96"/>
      <c r="V389" s="96"/>
      <c r="W389" s="96"/>
    </row>
    <row r="390" spans="1:23" ht="14.25" customHeight="1" x14ac:dyDescent="0.2">
      <c r="A390" s="96"/>
      <c r="B390" s="96"/>
      <c r="C390" s="96"/>
      <c r="D390" s="96"/>
      <c r="E390" s="96"/>
      <c r="F390" s="96"/>
      <c r="G390" s="96"/>
      <c r="H390" s="96"/>
      <c r="I390" s="96"/>
      <c r="J390" s="96"/>
      <c r="K390" s="96"/>
      <c r="L390" s="96"/>
      <c r="M390" s="96"/>
      <c r="N390" s="96"/>
      <c r="O390" s="96"/>
      <c r="P390" s="96"/>
      <c r="Q390" s="96"/>
      <c r="R390" s="96"/>
      <c r="S390" s="96"/>
      <c r="T390" s="96"/>
      <c r="U390" s="96"/>
      <c r="V390" s="96"/>
      <c r="W390" s="96"/>
    </row>
    <row r="391" spans="1:23" ht="14.25" customHeight="1" x14ac:dyDescent="0.2">
      <c r="A391" s="96"/>
      <c r="B391" s="96"/>
      <c r="C391" s="96"/>
      <c r="D391" s="96"/>
      <c r="E391" s="96"/>
      <c r="F391" s="96"/>
      <c r="G391" s="96"/>
      <c r="H391" s="96"/>
      <c r="I391" s="96"/>
      <c r="J391" s="96"/>
      <c r="K391" s="96"/>
      <c r="L391" s="96"/>
      <c r="M391" s="96"/>
      <c r="N391" s="96"/>
      <c r="O391" s="96"/>
      <c r="P391" s="96"/>
      <c r="Q391" s="96"/>
      <c r="R391" s="96"/>
      <c r="S391" s="96"/>
      <c r="T391" s="96"/>
      <c r="U391" s="96"/>
      <c r="V391" s="96"/>
      <c r="W391" s="96"/>
    </row>
    <row r="392" spans="1:23" ht="14.25" customHeight="1" x14ac:dyDescent="0.2">
      <c r="A392" s="96"/>
      <c r="B392" s="96"/>
      <c r="C392" s="96"/>
      <c r="D392" s="96"/>
      <c r="E392" s="96"/>
      <c r="F392" s="96"/>
      <c r="G392" s="96"/>
      <c r="H392" s="96"/>
      <c r="I392" s="96"/>
      <c r="J392" s="96"/>
      <c r="K392" s="96"/>
      <c r="L392" s="96"/>
      <c r="M392" s="96"/>
      <c r="N392" s="96"/>
      <c r="O392" s="96"/>
      <c r="P392" s="96"/>
      <c r="Q392" s="96"/>
      <c r="R392" s="96"/>
      <c r="S392" s="96"/>
      <c r="T392" s="96"/>
      <c r="U392" s="96"/>
      <c r="V392" s="96"/>
      <c r="W392" s="96"/>
    </row>
    <row r="393" spans="1:23" ht="14.25" customHeight="1" x14ac:dyDescent="0.2">
      <c r="A393" s="96"/>
      <c r="B393" s="96"/>
      <c r="C393" s="96"/>
      <c r="D393" s="96"/>
      <c r="E393" s="96"/>
      <c r="F393" s="96"/>
      <c r="G393" s="96"/>
      <c r="H393" s="96"/>
      <c r="I393" s="96"/>
      <c r="J393" s="96"/>
      <c r="K393" s="96"/>
      <c r="L393" s="96"/>
      <c r="M393" s="96"/>
      <c r="N393" s="96"/>
      <c r="O393" s="96"/>
      <c r="P393" s="96"/>
      <c r="Q393" s="96"/>
      <c r="R393" s="96"/>
      <c r="S393" s="96"/>
      <c r="T393" s="96"/>
      <c r="U393" s="96"/>
      <c r="V393" s="96"/>
      <c r="W393" s="96"/>
    </row>
    <row r="394" spans="1:23" ht="14.25" customHeight="1" x14ac:dyDescent="0.2">
      <c r="A394" s="96"/>
      <c r="B394" s="96"/>
      <c r="C394" s="96"/>
      <c r="D394" s="96"/>
      <c r="E394" s="96"/>
      <c r="F394" s="96"/>
      <c r="G394" s="96"/>
      <c r="H394" s="96"/>
      <c r="I394" s="96"/>
      <c r="J394" s="96"/>
      <c r="K394" s="96"/>
      <c r="L394" s="96"/>
      <c r="M394" s="96"/>
      <c r="N394" s="96"/>
      <c r="O394" s="96"/>
      <c r="P394" s="96"/>
      <c r="Q394" s="96"/>
      <c r="R394" s="96"/>
      <c r="S394" s="96"/>
      <c r="T394" s="96"/>
      <c r="U394" s="96"/>
      <c r="V394" s="96"/>
      <c r="W394" s="96"/>
    </row>
    <row r="395" spans="1:23" ht="14.25" customHeight="1" x14ac:dyDescent="0.2">
      <c r="A395" s="96"/>
      <c r="B395" s="96"/>
      <c r="C395" s="96"/>
      <c r="D395" s="96"/>
      <c r="E395" s="96"/>
      <c r="F395" s="96"/>
      <c r="G395" s="96"/>
      <c r="H395" s="96"/>
      <c r="I395" s="96"/>
      <c r="J395" s="96"/>
      <c r="K395" s="96"/>
      <c r="L395" s="96"/>
      <c r="M395" s="96"/>
      <c r="N395" s="96"/>
      <c r="O395" s="96"/>
      <c r="P395" s="96"/>
      <c r="Q395" s="96"/>
      <c r="R395" s="96"/>
      <c r="S395" s="96"/>
      <c r="T395" s="96"/>
      <c r="U395" s="96"/>
      <c r="V395" s="96"/>
      <c r="W395" s="96"/>
    </row>
    <row r="396" spans="1:23" ht="14.25" customHeight="1" x14ac:dyDescent="0.2">
      <c r="A396" s="96"/>
      <c r="B396" s="96"/>
      <c r="C396" s="96"/>
      <c r="D396" s="96"/>
      <c r="E396" s="96"/>
      <c r="F396" s="96"/>
      <c r="G396" s="96"/>
      <c r="H396" s="96"/>
      <c r="I396" s="96"/>
      <c r="J396" s="96"/>
      <c r="K396" s="96"/>
      <c r="L396" s="96"/>
      <c r="M396" s="96"/>
      <c r="N396" s="96"/>
      <c r="O396" s="96"/>
      <c r="P396" s="96"/>
      <c r="Q396" s="96"/>
      <c r="R396" s="96"/>
      <c r="S396" s="96"/>
      <c r="T396" s="96"/>
      <c r="U396" s="96"/>
      <c r="V396" s="96"/>
      <c r="W396" s="96"/>
    </row>
    <row r="397" spans="1:23" ht="14.25" customHeight="1" x14ac:dyDescent="0.2">
      <c r="A397" s="96"/>
      <c r="B397" s="96"/>
      <c r="C397" s="96"/>
      <c r="D397" s="96"/>
      <c r="E397" s="96"/>
      <c r="F397" s="96"/>
      <c r="G397" s="96"/>
      <c r="H397" s="96"/>
      <c r="I397" s="96"/>
      <c r="J397" s="96"/>
      <c r="K397" s="96"/>
      <c r="L397" s="96"/>
      <c r="M397" s="96"/>
      <c r="N397" s="96"/>
      <c r="O397" s="96"/>
      <c r="P397" s="96"/>
      <c r="Q397" s="96"/>
      <c r="R397" s="96"/>
      <c r="S397" s="96"/>
      <c r="T397" s="96"/>
      <c r="U397" s="96"/>
      <c r="V397" s="96"/>
      <c r="W397" s="96"/>
    </row>
    <row r="398" spans="1:23" ht="14.25" customHeight="1" x14ac:dyDescent="0.2">
      <c r="A398" s="96"/>
      <c r="B398" s="96"/>
      <c r="C398" s="96"/>
      <c r="D398" s="96"/>
      <c r="E398" s="96"/>
      <c r="F398" s="96"/>
      <c r="G398" s="96"/>
      <c r="H398" s="96"/>
      <c r="I398" s="96"/>
      <c r="J398" s="96"/>
      <c r="K398" s="96"/>
      <c r="L398" s="96"/>
      <c r="M398" s="96"/>
      <c r="N398" s="96"/>
      <c r="O398" s="96"/>
      <c r="P398" s="96"/>
      <c r="Q398" s="96"/>
      <c r="R398" s="96"/>
      <c r="S398" s="96"/>
      <c r="T398" s="96"/>
      <c r="U398" s="96"/>
      <c r="V398" s="96"/>
      <c r="W398" s="96"/>
    </row>
    <row r="399" spans="1:23" ht="14.25" customHeight="1" x14ac:dyDescent="0.2">
      <c r="A399" s="96"/>
      <c r="B399" s="96"/>
      <c r="C399" s="96"/>
      <c r="D399" s="96"/>
      <c r="E399" s="96"/>
      <c r="F399" s="96"/>
      <c r="G399" s="96"/>
      <c r="H399" s="96"/>
      <c r="I399" s="96"/>
      <c r="J399" s="96"/>
      <c r="K399" s="96"/>
      <c r="L399" s="96"/>
      <c r="M399" s="96"/>
      <c r="N399" s="96"/>
      <c r="O399" s="96"/>
      <c r="P399" s="96"/>
      <c r="Q399" s="96"/>
      <c r="R399" s="96"/>
      <c r="S399" s="96"/>
      <c r="T399" s="96"/>
      <c r="U399" s="96"/>
      <c r="V399" s="96"/>
      <c r="W399" s="96"/>
    </row>
    <row r="400" spans="1:23" ht="14.25" customHeight="1" x14ac:dyDescent="0.2">
      <c r="A400" s="96"/>
      <c r="B400" s="96"/>
      <c r="C400" s="96"/>
      <c r="D400" s="96"/>
      <c r="E400" s="96"/>
      <c r="F400" s="96"/>
      <c r="G400" s="96"/>
      <c r="H400" s="96"/>
      <c r="I400" s="96"/>
      <c r="J400" s="96"/>
      <c r="K400" s="96"/>
      <c r="L400" s="96"/>
      <c r="M400" s="96"/>
      <c r="N400" s="96"/>
      <c r="O400" s="96"/>
      <c r="P400" s="96"/>
      <c r="Q400" s="96"/>
      <c r="R400" s="96"/>
      <c r="S400" s="96"/>
      <c r="T400" s="96"/>
      <c r="U400" s="96"/>
      <c r="V400" s="96"/>
      <c r="W400" s="96"/>
    </row>
    <row r="401" spans="1:23" ht="14.25" customHeight="1" x14ac:dyDescent="0.2">
      <c r="A401" s="96"/>
      <c r="B401" s="96"/>
      <c r="C401" s="96"/>
      <c r="D401" s="96"/>
      <c r="E401" s="96"/>
      <c r="F401" s="96"/>
      <c r="G401" s="96"/>
      <c r="H401" s="96"/>
      <c r="I401" s="96"/>
      <c r="J401" s="96"/>
      <c r="K401" s="96"/>
      <c r="L401" s="96"/>
      <c r="M401" s="96"/>
      <c r="N401" s="96"/>
      <c r="O401" s="96"/>
      <c r="P401" s="96"/>
      <c r="Q401" s="96"/>
      <c r="R401" s="96"/>
      <c r="S401" s="96"/>
      <c r="T401" s="96"/>
      <c r="U401" s="96"/>
      <c r="V401" s="96"/>
      <c r="W401" s="96"/>
    </row>
    <row r="402" spans="1:23" ht="14.25" customHeight="1" x14ac:dyDescent="0.2">
      <c r="A402" s="96"/>
      <c r="B402" s="96"/>
      <c r="C402" s="96"/>
      <c r="D402" s="96"/>
      <c r="E402" s="96"/>
      <c r="F402" s="96"/>
      <c r="G402" s="96"/>
      <c r="H402" s="96"/>
      <c r="I402" s="96"/>
      <c r="J402" s="96"/>
      <c r="K402" s="96"/>
      <c r="L402" s="96"/>
      <c r="M402" s="96"/>
      <c r="N402" s="96"/>
      <c r="O402" s="96"/>
      <c r="P402" s="96"/>
      <c r="Q402" s="96"/>
      <c r="R402" s="96"/>
      <c r="S402" s="96"/>
      <c r="T402" s="96"/>
      <c r="U402" s="96"/>
      <c r="V402" s="96"/>
      <c r="W402" s="96"/>
    </row>
    <row r="403" spans="1:23" ht="14.25" customHeight="1" x14ac:dyDescent="0.2">
      <c r="A403" s="96"/>
      <c r="B403" s="96"/>
      <c r="C403" s="96"/>
      <c r="D403" s="96"/>
      <c r="E403" s="96"/>
      <c r="F403" s="96"/>
      <c r="G403" s="96"/>
      <c r="H403" s="96"/>
      <c r="I403" s="96"/>
      <c r="J403" s="96"/>
      <c r="K403" s="96"/>
      <c r="L403" s="96"/>
      <c r="M403" s="96"/>
      <c r="N403" s="96"/>
      <c r="O403" s="96"/>
      <c r="P403" s="96"/>
      <c r="Q403" s="96"/>
      <c r="R403" s="96"/>
      <c r="S403" s="96"/>
      <c r="T403" s="96"/>
      <c r="U403" s="96"/>
      <c r="V403" s="96"/>
      <c r="W403" s="96"/>
    </row>
    <row r="404" spans="1:23" ht="14.25" customHeight="1" x14ac:dyDescent="0.2">
      <c r="A404" s="96"/>
      <c r="B404" s="96"/>
      <c r="C404" s="96"/>
      <c r="D404" s="96"/>
      <c r="E404" s="96"/>
      <c r="F404" s="96"/>
      <c r="G404" s="96"/>
      <c r="H404" s="96"/>
      <c r="I404" s="96"/>
      <c r="J404" s="96"/>
      <c r="K404" s="96"/>
      <c r="L404" s="96"/>
      <c r="M404" s="96"/>
      <c r="N404" s="96"/>
      <c r="O404" s="96"/>
      <c r="P404" s="96"/>
      <c r="Q404" s="96"/>
      <c r="R404" s="96"/>
      <c r="S404" s="96"/>
      <c r="T404" s="96"/>
      <c r="U404" s="96"/>
      <c r="V404" s="96"/>
      <c r="W404" s="96"/>
    </row>
    <row r="405" spans="1:23" ht="14.25" customHeight="1" x14ac:dyDescent="0.2">
      <c r="A405" s="96"/>
      <c r="B405" s="96"/>
      <c r="C405" s="96"/>
      <c r="D405" s="96"/>
      <c r="E405" s="96"/>
      <c r="F405" s="96"/>
      <c r="G405" s="96"/>
      <c r="H405" s="96"/>
      <c r="I405" s="96"/>
      <c r="J405" s="96"/>
      <c r="K405" s="96"/>
      <c r="L405" s="96"/>
      <c r="M405" s="96"/>
      <c r="N405" s="96"/>
      <c r="O405" s="96"/>
      <c r="P405" s="96"/>
      <c r="Q405" s="96"/>
      <c r="R405" s="96"/>
      <c r="S405" s="96"/>
      <c r="T405" s="96"/>
      <c r="U405" s="96"/>
      <c r="V405" s="96"/>
      <c r="W405" s="96"/>
    </row>
    <row r="406" spans="1:23" ht="14.25" customHeight="1" x14ac:dyDescent="0.2">
      <c r="A406" s="96"/>
      <c r="B406" s="96"/>
      <c r="C406" s="96"/>
      <c r="D406" s="96"/>
      <c r="E406" s="96"/>
      <c r="F406" s="96"/>
      <c r="G406" s="96"/>
      <c r="H406" s="96"/>
      <c r="I406" s="96"/>
      <c r="J406" s="96"/>
      <c r="K406" s="96"/>
      <c r="L406" s="96"/>
      <c r="M406" s="96"/>
      <c r="N406" s="96"/>
      <c r="O406" s="96"/>
      <c r="P406" s="96"/>
      <c r="Q406" s="96"/>
      <c r="R406" s="96"/>
      <c r="S406" s="96"/>
      <c r="T406" s="96"/>
      <c r="U406" s="96"/>
      <c r="V406" s="96"/>
      <c r="W406" s="96"/>
    </row>
    <row r="407" spans="1:23" ht="14.25" customHeight="1" x14ac:dyDescent="0.2">
      <c r="A407" s="96"/>
      <c r="B407" s="96"/>
      <c r="C407" s="96"/>
      <c r="D407" s="96"/>
      <c r="E407" s="96"/>
      <c r="F407" s="96"/>
      <c r="G407" s="96"/>
      <c r="H407" s="96"/>
      <c r="I407" s="96"/>
      <c r="J407" s="96"/>
      <c r="K407" s="96"/>
      <c r="L407" s="96"/>
      <c r="M407" s="96"/>
      <c r="N407" s="96"/>
      <c r="O407" s="96"/>
      <c r="P407" s="96"/>
      <c r="Q407" s="96"/>
      <c r="R407" s="96"/>
      <c r="S407" s="96"/>
      <c r="T407" s="96"/>
      <c r="U407" s="96"/>
      <c r="V407" s="96"/>
      <c r="W407" s="96"/>
    </row>
    <row r="408" spans="1:23" ht="14.25" customHeight="1" x14ac:dyDescent="0.2">
      <c r="A408" s="96"/>
      <c r="B408" s="96"/>
      <c r="C408" s="96"/>
      <c r="D408" s="96"/>
      <c r="E408" s="96"/>
      <c r="F408" s="96"/>
      <c r="G408" s="96"/>
      <c r="H408" s="96"/>
      <c r="I408" s="96"/>
      <c r="J408" s="96"/>
      <c r="K408" s="96"/>
      <c r="L408" s="96"/>
      <c r="M408" s="96"/>
      <c r="N408" s="96"/>
      <c r="O408" s="96"/>
      <c r="P408" s="96"/>
      <c r="Q408" s="96"/>
      <c r="R408" s="96"/>
      <c r="S408" s="96"/>
      <c r="T408" s="96"/>
      <c r="U408" s="96"/>
      <c r="V408" s="96"/>
      <c r="W408" s="96"/>
    </row>
    <row r="409" spans="1:23" ht="14.25" customHeight="1" x14ac:dyDescent="0.2">
      <c r="A409" s="96"/>
      <c r="B409" s="96"/>
      <c r="C409" s="96"/>
      <c r="D409" s="96"/>
      <c r="E409" s="96"/>
      <c r="F409" s="96"/>
      <c r="G409" s="96"/>
      <c r="H409" s="96"/>
      <c r="I409" s="96"/>
      <c r="J409" s="96"/>
      <c r="K409" s="96"/>
      <c r="L409" s="96"/>
      <c r="M409" s="96"/>
      <c r="N409" s="96"/>
      <c r="O409" s="96"/>
      <c r="P409" s="96"/>
      <c r="Q409" s="96"/>
      <c r="R409" s="96"/>
      <c r="S409" s="96"/>
      <c r="T409" s="96"/>
      <c r="U409" s="96"/>
      <c r="V409" s="96"/>
      <c r="W409" s="96"/>
    </row>
    <row r="410" spans="1:23" ht="14.25" customHeight="1" x14ac:dyDescent="0.2">
      <c r="A410" s="96"/>
      <c r="B410" s="96"/>
      <c r="C410" s="96"/>
      <c r="D410" s="96"/>
      <c r="E410" s="96"/>
      <c r="F410" s="96"/>
      <c r="G410" s="96"/>
      <c r="H410" s="96"/>
      <c r="I410" s="96"/>
      <c r="J410" s="96"/>
      <c r="K410" s="96"/>
      <c r="L410" s="96"/>
      <c r="M410" s="96"/>
      <c r="N410" s="96"/>
      <c r="O410" s="96"/>
      <c r="P410" s="96"/>
      <c r="Q410" s="96"/>
      <c r="R410" s="96"/>
      <c r="S410" s="96"/>
      <c r="T410" s="96"/>
      <c r="U410" s="96"/>
      <c r="V410" s="96"/>
      <c r="W410" s="96"/>
    </row>
    <row r="411" spans="1:23" ht="14.25" customHeight="1" x14ac:dyDescent="0.2">
      <c r="A411" s="96"/>
      <c r="B411" s="96"/>
      <c r="C411" s="96"/>
      <c r="D411" s="96"/>
      <c r="E411" s="96"/>
      <c r="F411" s="96"/>
      <c r="G411" s="96"/>
      <c r="H411" s="96"/>
      <c r="I411" s="96"/>
      <c r="J411" s="96"/>
      <c r="K411" s="96"/>
      <c r="L411" s="96"/>
      <c r="M411" s="96"/>
      <c r="N411" s="96"/>
      <c r="O411" s="96"/>
      <c r="P411" s="96"/>
      <c r="Q411" s="96"/>
      <c r="R411" s="96"/>
      <c r="S411" s="96"/>
      <c r="T411" s="96"/>
      <c r="U411" s="96"/>
      <c r="V411" s="96"/>
      <c r="W411" s="96"/>
    </row>
    <row r="412" spans="1:23" ht="14.25" customHeight="1" x14ac:dyDescent="0.2">
      <c r="A412" s="96"/>
      <c r="B412" s="96"/>
      <c r="C412" s="96"/>
      <c r="D412" s="96"/>
      <c r="E412" s="96"/>
      <c r="F412" s="96"/>
      <c r="G412" s="96"/>
      <c r="H412" s="96"/>
      <c r="I412" s="96"/>
      <c r="J412" s="96"/>
      <c r="K412" s="96"/>
      <c r="L412" s="96"/>
      <c r="M412" s="96"/>
      <c r="N412" s="96"/>
      <c r="O412" s="96"/>
      <c r="P412" s="96"/>
      <c r="Q412" s="96"/>
      <c r="R412" s="96"/>
      <c r="S412" s="96"/>
      <c r="T412" s="96"/>
      <c r="U412" s="96"/>
      <c r="V412" s="96"/>
      <c r="W412" s="96"/>
    </row>
    <row r="413" spans="1:23" ht="14.25" customHeight="1" x14ac:dyDescent="0.2">
      <c r="A413" s="96"/>
      <c r="B413" s="96"/>
      <c r="C413" s="96"/>
      <c r="D413" s="96"/>
      <c r="E413" s="96"/>
      <c r="F413" s="96"/>
      <c r="G413" s="96"/>
      <c r="H413" s="96"/>
      <c r="I413" s="96"/>
      <c r="J413" s="96"/>
      <c r="K413" s="96"/>
      <c r="L413" s="96"/>
      <c r="M413" s="96"/>
      <c r="N413" s="96"/>
      <c r="O413" s="96"/>
      <c r="P413" s="96"/>
      <c r="Q413" s="96"/>
      <c r="R413" s="96"/>
      <c r="S413" s="96"/>
      <c r="T413" s="96"/>
      <c r="U413" s="96"/>
      <c r="V413" s="96"/>
      <c r="W413" s="96"/>
    </row>
    <row r="414" spans="1:23" ht="14.25" customHeight="1" x14ac:dyDescent="0.2">
      <c r="A414" s="96"/>
      <c r="B414" s="96"/>
      <c r="C414" s="96"/>
      <c r="D414" s="96"/>
      <c r="E414" s="96"/>
      <c r="F414" s="96"/>
      <c r="G414" s="96"/>
      <c r="H414" s="96"/>
      <c r="I414" s="96"/>
      <c r="J414" s="96"/>
      <c r="K414" s="96"/>
      <c r="L414" s="96"/>
      <c r="M414" s="96"/>
      <c r="N414" s="96"/>
      <c r="O414" s="96"/>
      <c r="P414" s="96"/>
      <c r="Q414" s="96"/>
      <c r="R414" s="96"/>
      <c r="S414" s="96"/>
      <c r="T414" s="96"/>
      <c r="U414" s="96"/>
      <c r="V414" s="96"/>
      <c r="W414" s="96"/>
    </row>
    <row r="415" spans="1:23" ht="14.25" customHeight="1" x14ac:dyDescent="0.2">
      <c r="A415" s="96"/>
      <c r="B415" s="96"/>
      <c r="C415" s="96"/>
      <c r="D415" s="96"/>
      <c r="E415" s="96"/>
      <c r="F415" s="96"/>
      <c r="G415" s="96"/>
      <c r="H415" s="96"/>
      <c r="I415" s="96"/>
      <c r="J415" s="96"/>
      <c r="K415" s="96"/>
      <c r="L415" s="96"/>
      <c r="M415" s="96"/>
      <c r="N415" s="96"/>
      <c r="O415" s="96"/>
      <c r="P415" s="96"/>
      <c r="Q415" s="96"/>
      <c r="R415" s="96"/>
      <c r="S415" s="96"/>
      <c r="T415" s="96"/>
      <c r="U415" s="96"/>
      <c r="V415" s="96"/>
      <c r="W415" s="96"/>
    </row>
    <row r="416" spans="1:23" ht="14.25" customHeight="1" x14ac:dyDescent="0.2">
      <c r="A416" s="96"/>
      <c r="B416" s="96"/>
      <c r="C416" s="96"/>
      <c r="D416" s="96"/>
      <c r="E416" s="96"/>
      <c r="F416" s="96"/>
      <c r="G416" s="96"/>
      <c r="H416" s="96"/>
      <c r="I416" s="96"/>
      <c r="J416" s="96"/>
      <c r="K416" s="96"/>
      <c r="L416" s="96"/>
      <c r="M416" s="96"/>
      <c r="N416" s="96"/>
      <c r="O416" s="96"/>
      <c r="P416" s="96"/>
      <c r="Q416" s="96"/>
      <c r="R416" s="96"/>
      <c r="S416" s="96"/>
      <c r="T416" s="96"/>
      <c r="U416" s="96"/>
      <c r="V416" s="96"/>
      <c r="W416" s="96"/>
    </row>
    <row r="417" spans="1:23" ht="14.25" customHeight="1" x14ac:dyDescent="0.2">
      <c r="A417" s="96"/>
      <c r="B417" s="96"/>
      <c r="C417" s="96"/>
      <c r="D417" s="96"/>
      <c r="E417" s="96"/>
      <c r="F417" s="96"/>
      <c r="G417" s="96"/>
      <c r="H417" s="96"/>
      <c r="I417" s="96"/>
      <c r="J417" s="96"/>
      <c r="K417" s="96"/>
      <c r="L417" s="96"/>
      <c r="M417" s="96"/>
      <c r="N417" s="96"/>
      <c r="O417" s="96"/>
      <c r="P417" s="96"/>
      <c r="Q417" s="96"/>
      <c r="R417" s="96"/>
      <c r="S417" s="96"/>
      <c r="T417" s="96"/>
      <c r="U417" s="96"/>
      <c r="V417" s="96"/>
      <c r="W417" s="96"/>
    </row>
    <row r="418" spans="1:23" ht="14.25" customHeight="1" x14ac:dyDescent="0.2">
      <c r="A418" s="96"/>
      <c r="B418" s="96"/>
      <c r="C418" s="96"/>
      <c r="D418" s="96"/>
      <c r="E418" s="96"/>
      <c r="F418" s="96"/>
      <c r="G418" s="96"/>
      <c r="H418" s="96"/>
      <c r="I418" s="96"/>
      <c r="J418" s="96"/>
      <c r="K418" s="96"/>
      <c r="L418" s="96"/>
      <c r="M418" s="96"/>
      <c r="N418" s="96"/>
      <c r="O418" s="96"/>
      <c r="P418" s="96"/>
      <c r="Q418" s="96"/>
      <c r="R418" s="96"/>
      <c r="S418" s="96"/>
      <c r="T418" s="96"/>
      <c r="U418" s="96"/>
      <c r="V418" s="96"/>
      <c r="W418" s="96"/>
    </row>
    <row r="419" spans="1:23" ht="14.25" customHeight="1" x14ac:dyDescent="0.2">
      <c r="A419" s="96"/>
      <c r="B419" s="96"/>
      <c r="C419" s="96"/>
      <c r="D419" s="96"/>
      <c r="E419" s="96"/>
      <c r="F419" s="96"/>
      <c r="G419" s="96"/>
      <c r="H419" s="96"/>
      <c r="I419" s="96"/>
      <c r="J419" s="96"/>
      <c r="K419" s="96"/>
      <c r="L419" s="96"/>
      <c r="M419" s="96"/>
      <c r="N419" s="96"/>
      <c r="O419" s="96"/>
      <c r="P419" s="96"/>
      <c r="Q419" s="96"/>
      <c r="R419" s="96"/>
      <c r="S419" s="96"/>
      <c r="T419" s="96"/>
      <c r="U419" s="96"/>
      <c r="V419" s="96"/>
      <c r="W419" s="96"/>
    </row>
    <row r="420" spans="1:23" ht="14.25" customHeight="1" x14ac:dyDescent="0.2">
      <c r="A420" s="96"/>
      <c r="B420" s="96"/>
      <c r="C420" s="96"/>
      <c r="D420" s="96"/>
      <c r="E420" s="96"/>
      <c r="F420" s="96"/>
      <c r="G420" s="96"/>
      <c r="H420" s="96"/>
      <c r="I420" s="96"/>
      <c r="J420" s="96"/>
      <c r="K420" s="96"/>
      <c r="L420" s="96"/>
      <c r="M420" s="96"/>
      <c r="N420" s="96"/>
      <c r="O420" s="96"/>
      <c r="P420" s="96"/>
      <c r="Q420" s="96"/>
      <c r="R420" s="96"/>
      <c r="S420" s="96"/>
      <c r="T420" s="96"/>
      <c r="U420" s="96"/>
      <c r="V420" s="96"/>
      <c r="W420" s="96"/>
    </row>
    <row r="421" spans="1:23" ht="14.25" customHeight="1" x14ac:dyDescent="0.2">
      <c r="A421" s="96"/>
      <c r="B421" s="96"/>
      <c r="C421" s="96"/>
      <c r="D421" s="96"/>
      <c r="E421" s="96"/>
      <c r="F421" s="96"/>
      <c r="G421" s="96"/>
      <c r="H421" s="96"/>
      <c r="I421" s="96"/>
      <c r="J421" s="96"/>
      <c r="K421" s="96"/>
      <c r="L421" s="96"/>
      <c r="M421" s="96"/>
      <c r="N421" s="96"/>
      <c r="O421" s="96"/>
      <c r="P421" s="96"/>
      <c r="Q421" s="96"/>
      <c r="R421" s="96"/>
      <c r="S421" s="96"/>
      <c r="T421" s="96"/>
      <c r="U421" s="96"/>
      <c r="V421" s="96"/>
      <c r="W421" s="96"/>
    </row>
    <row r="422" spans="1:23" ht="14.25" customHeight="1" x14ac:dyDescent="0.2">
      <c r="A422" s="96"/>
      <c r="B422" s="96"/>
      <c r="C422" s="96"/>
      <c r="D422" s="96"/>
      <c r="E422" s="96"/>
      <c r="F422" s="96"/>
      <c r="G422" s="96"/>
      <c r="H422" s="96"/>
      <c r="I422" s="96"/>
      <c r="J422" s="96"/>
      <c r="K422" s="96"/>
      <c r="L422" s="96"/>
      <c r="M422" s="96"/>
      <c r="N422" s="96"/>
      <c r="O422" s="96"/>
      <c r="P422" s="96"/>
      <c r="Q422" s="96"/>
      <c r="R422" s="96"/>
      <c r="S422" s="96"/>
      <c r="T422" s="96"/>
      <c r="U422" s="96"/>
      <c r="V422" s="96"/>
      <c r="W422" s="96"/>
    </row>
    <row r="423" spans="1:23" ht="14.25" customHeight="1" x14ac:dyDescent="0.2">
      <c r="A423" s="96"/>
      <c r="B423" s="96"/>
      <c r="C423" s="96"/>
      <c r="D423" s="96"/>
      <c r="E423" s="96"/>
      <c r="F423" s="96"/>
      <c r="G423" s="96"/>
      <c r="H423" s="96"/>
      <c r="I423" s="96"/>
      <c r="J423" s="96"/>
      <c r="K423" s="96"/>
      <c r="L423" s="96"/>
      <c r="M423" s="96"/>
      <c r="N423" s="96"/>
      <c r="O423" s="96"/>
      <c r="P423" s="96"/>
      <c r="Q423" s="96"/>
      <c r="R423" s="96"/>
      <c r="S423" s="96"/>
      <c r="T423" s="96"/>
      <c r="U423" s="96"/>
      <c r="V423" s="96"/>
      <c r="W423" s="96"/>
    </row>
    <row r="424" spans="1:23" ht="14.25" customHeight="1" x14ac:dyDescent="0.2">
      <c r="A424" s="96"/>
      <c r="B424" s="96"/>
      <c r="C424" s="96"/>
      <c r="D424" s="96"/>
      <c r="E424" s="96"/>
      <c r="F424" s="96"/>
      <c r="G424" s="96"/>
      <c r="H424" s="96"/>
      <c r="I424" s="96"/>
      <c r="J424" s="96"/>
      <c r="K424" s="96"/>
      <c r="L424" s="96"/>
      <c r="M424" s="96"/>
      <c r="N424" s="96"/>
      <c r="O424" s="96"/>
      <c r="P424" s="96"/>
      <c r="Q424" s="96"/>
      <c r="R424" s="96"/>
      <c r="S424" s="96"/>
      <c r="T424" s="96"/>
      <c r="U424" s="96"/>
      <c r="V424" s="96"/>
      <c r="W424" s="96"/>
    </row>
    <row r="425" spans="1:23" ht="14.25" customHeight="1" x14ac:dyDescent="0.2">
      <c r="A425" s="96"/>
      <c r="B425" s="96"/>
      <c r="C425" s="96"/>
      <c r="D425" s="96"/>
      <c r="E425" s="96"/>
      <c r="F425" s="96"/>
      <c r="G425" s="96"/>
      <c r="H425" s="96"/>
      <c r="I425" s="96"/>
      <c r="J425" s="96"/>
      <c r="K425" s="96"/>
      <c r="L425" s="96"/>
      <c r="M425" s="96"/>
      <c r="N425" s="96"/>
      <c r="O425" s="96"/>
      <c r="P425" s="96"/>
      <c r="Q425" s="96"/>
      <c r="R425" s="96"/>
      <c r="S425" s="96"/>
      <c r="T425" s="96"/>
      <c r="U425" s="96"/>
      <c r="V425" s="96"/>
      <c r="W425" s="96"/>
    </row>
    <row r="426" spans="1:23" ht="14.25" customHeight="1" x14ac:dyDescent="0.2">
      <c r="A426" s="96"/>
      <c r="B426" s="96"/>
      <c r="C426" s="96"/>
      <c r="D426" s="96"/>
      <c r="E426" s="96"/>
      <c r="F426" s="96"/>
      <c r="G426" s="96"/>
      <c r="H426" s="96"/>
      <c r="I426" s="96"/>
      <c r="J426" s="96"/>
      <c r="K426" s="96"/>
      <c r="L426" s="96"/>
      <c r="M426" s="96"/>
      <c r="N426" s="96"/>
      <c r="O426" s="96"/>
      <c r="P426" s="96"/>
      <c r="Q426" s="96"/>
      <c r="R426" s="96"/>
      <c r="S426" s="96"/>
      <c r="T426" s="96"/>
      <c r="U426" s="96"/>
      <c r="V426" s="96"/>
      <c r="W426" s="96"/>
    </row>
    <row r="427" spans="1:23" ht="14.25" customHeight="1" x14ac:dyDescent="0.2">
      <c r="A427" s="96"/>
      <c r="B427" s="96"/>
      <c r="C427" s="96"/>
      <c r="D427" s="96"/>
      <c r="E427" s="96"/>
      <c r="F427" s="96"/>
      <c r="G427" s="96"/>
      <c r="H427" s="96"/>
      <c r="I427" s="96"/>
      <c r="J427" s="96"/>
      <c r="K427" s="96"/>
      <c r="L427" s="96"/>
      <c r="M427" s="96"/>
      <c r="N427" s="96"/>
      <c r="O427" s="96"/>
      <c r="P427" s="96"/>
      <c r="Q427" s="96"/>
      <c r="R427" s="96"/>
      <c r="S427" s="96"/>
      <c r="T427" s="96"/>
      <c r="U427" s="96"/>
      <c r="V427" s="96"/>
      <c r="W427" s="96"/>
    </row>
    <row r="428" spans="1:23" ht="14.25" customHeight="1" x14ac:dyDescent="0.2">
      <c r="A428" s="96"/>
      <c r="B428" s="96"/>
      <c r="C428" s="96"/>
      <c r="D428" s="96"/>
      <c r="E428" s="96"/>
      <c r="F428" s="96"/>
      <c r="G428" s="96"/>
      <c r="H428" s="96"/>
      <c r="I428" s="96"/>
      <c r="J428" s="96"/>
      <c r="K428" s="96"/>
      <c r="L428" s="96"/>
      <c r="M428" s="96"/>
      <c r="N428" s="96"/>
      <c r="O428" s="96"/>
      <c r="P428" s="96"/>
      <c r="Q428" s="96"/>
      <c r="R428" s="96"/>
      <c r="S428" s="96"/>
      <c r="T428" s="96"/>
      <c r="U428" s="96"/>
      <c r="V428" s="96"/>
      <c r="W428" s="96"/>
    </row>
    <row r="429" spans="1:23" ht="14.25" customHeight="1" x14ac:dyDescent="0.2">
      <c r="A429" s="96"/>
      <c r="B429" s="96"/>
      <c r="C429" s="96"/>
      <c r="D429" s="96"/>
      <c r="E429" s="96"/>
      <c r="F429" s="96"/>
      <c r="G429" s="96"/>
      <c r="H429" s="96"/>
      <c r="I429" s="96"/>
      <c r="J429" s="96"/>
      <c r="K429" s="96"/>
      <c r="L429" s="96"/>
      <c r="M429" s="96"/>
      <c r="N429" s="96"/>
      <c r="O429" s="96"/>
      <c r="P429" s="96"/>
      <c r="Q429" s="96"/>
      <c r="R429" s="96"/>
      <c r="S429" s="96"/>
      <c r="T429" s="96"/>
      <c r="U429" s="96"/>
      <c r="V429" s="96"/>
      <c r="W429" s="96"/>
    </row>
    <row r="430" spans="1:23" ht="14.25" customHeight="1" x14ac:dyDescent="0.2">
      <c r="A430" s="96"/>
      <c r="B430" s="96"/>
      <c r="C430" s="96"/>
      <c r="D430" s="96"/>
      <c r="E430" s="96"/>
      <c r="F430" s="96"/>
      <c r="G430" s="96"/>
      <c r="H430" s="96"/>
      <c r="I430" s="96"/>
      <c r="J430" s="96"/>
      <c r="K430" s="96"/>
      <c r="L430" s="96"/>
      <c r="M430" s="96"/>
      <c r="N430" s="96"/>
      <c r="O430" s="96"/>
      <c r="P430" s="96"/>
      <c r="Q430" s="96"/>
      <c r="R430" s="96"/>
      <c r="S430" s="96"/>
      <c r="T430" s="96"/>
      <c r="U430" s="96"/>
      <c r="V430" s="96"/>
      <c r="W430" s="96"/>
    </row>
    <row r="431" spans="1:23" ht="14.25" customHeight="1" x14ac:dyDescent="0.2">
      <c r="A431" s="96"/>
      <c r="B431" s="96"/>
      <c r="C431" s="96"/>
      <c r="D431" s="96"/>
      <c r="E431" s="96"/>
      <c r="F431" s="96"/>
      <c r="G431" s="96"/>
      <c r="H431" s="96"/>
      <c r="I431" s="96"/>
      <c r="J431" s="96"/>
      <c r="K431" s="96"/>
      <c r="L431" s="96"/>
      <c r="M431" s="96"/>
      <c r="N431" s="96"/>
      <c r="O431" s="96"/>
      <c r="P431" s="96"/>
      <c r="Q431" s="96"/>
      <c r="R431" s="96"/>
      <c r="S431" s="96"/>
      <c r="T431" s="96"/>
      <c r="U431" s="96"/>
      <c r="V431" s="96"/>
      <c r="W431" s="96"/>
    </row>
    <row r="432" spans="1:23" ht="14.25" customHeight="1" x14ac:dyDescent="0.2">
      <c r="A432" s="96"/>
      <c r="B432" s="96"/>
      <c r="C432" s="96"/>
      <c r="D432" s="96"/>
      <c r="E432" s="96"/>
      <c r="F432" s="96"/>
      <c r="G432" s="96"/>
      <c r="H432" s="96"/>
      <c r="I432" s="96"/>
      <c r="J432" s="96"/>
      <c r="K432" s="96"/>
      <c r="L432" s="96"/>
      <c r="M432" s="96"/>
      <c r="N432" s="96"/>
      <c r="O432" s="96"/>
      <c r="P432" s="96"/>
      <c r="Q432" s="96"/>
      <c r="R432" s="96"/>
      <c r="S432" s="96"/>
      <c r="T432" s="96"/>
      <c r="U432" s="96"/>
      <c r="V432" s="96"/>
      <c r="W432" s="96"/>
    </row>
    <row r="433" spans="1:23" ht="14.25" customHeight="1" x14ac:dyDescent="0.2">
      <c r="A433" s="96"/>
      <c r="B433" s="96"/>
      <c r="C433" s="96"/>
      <c r="D433" s="96"/>
      <c r="E433" s="96"/>
      <c r="F433" s="96"/>
      <c r="G433" s="96"/>
      <c r="H433" s="96"/>
      <c r="I433" s="96"/>
      <c r="J433" s="96"/>
      <c r="K433" s="96"/>
      <c r="L433" s="96"/>
      <c r="M433" s="96"/>
      <c r="N433" s="96"/>
      <c r="O433" s="96"/>
      <c r="P433" s="96"/>
      <c r="Q433" s="96"/>
      <c r="R433" s="96"/>
      <c r="S433" s="96"/>
      <c r="T433" s="96"/>
      <c r="U433" s="96"/>
      <c r="V433" s="96"/>
      <c r="W433" s="96"/>
    </row>
    <row r="434" spans="1:23" ht="14.25" customHeight="1" x14ac:dyDescent="0.2">
      <c r="A434" s="96"/>
      <c r="B434" s="96"/>
      <c r="C434" s="96"/>
      <c r="D434" s="96"/>
      <c r="E434" s="96"/>
      <c r="F434" s="96"/>
      <c r="G434" s="96"/>
      <c r="H434" s="96"/>
      <c r="I434" s="96"/>
      <c r="J434" s="96"/>
      <c r="K434" s="96"/>
      <c r="L434" s="96"/>
      <c r="M434" s="96"/>
      <c r="N434" s="96"/>
      <c r="O434" s="96"/>
      <c r="P434" s="96"/>
      <c r="Q434" s="96"/>
      <c r="R434" s="96"/>
      <c r="S434" s="96"/>
      <c r="T434" s="96"/>
      <c r="U434" s="96"/>
      <c r="V434" s="96"/>
      <c r="W434" s="96"/>
    </row>
    <row r="435" spans="1:23" ht="14.25" customHeight="1" x14ac:dyDescent="0.2">
      <c r="A435" s="96"/>
      <c r="B435" s="96"/>
      <c r="C435" s="96"/>
      <c r="D435" s="96"/>
      <c r="E435" s="96"/>
      <c r="F435" s="96"/>
      <c r="G435" s="96"/>
      <c r="H435" s="96"/>
      <c r="I435" s="96"/>
      <c r="J435" s="96"/>
      <c r="K435" s="96"/>
      <c r="L435" s="96"/>
      <c r="M435" s="96"/>
      <c r="N435" s="96"/>
      <c r="O435" s="96"/>
      <c r="P435" s="96"/>
      <c r="Q435" s="96"/>
      <c r="R435" s="96"/>
      <c r="S435" s="96"/>
      <c r="T435" s="96"/>
      <c r="U435" s="96"/>
      <c r="V435" s="96"/>
      <c r="W435" s="96"/>
    </row>
    <row r="436" spans="1:23" ht="14.25" customHeight="1" x14ac:dyDescent="0.2">
      <c r="A436" s="96"/>
      <c r="B436" s="96"/>
      <c r="C436" s="96"/>
      <c r="D436" s="96"/>
      <c r="E436" s="96"/>
      <c r="F436" s="96"/>
      <c r="G436" s="96"/>
      <c r="H436" s="96"/>
      <c r="I436" s="96"/>
      <c r="J436" s="96"/>
      <c r="K436" s="96"/>
      <c r="L436" s="96"/>
      <c r="M436" s="96"/>
      <c r="N436" s="96"/>
      <c r="O436" s="96"/>
      <c r="P436" s="96"/>
      <c r="Q436" s="96"/>
      <c r="R436" s="96"/>
      <c r="S436" s="96"/>
      <c r="T436" s="96"/>
      <c r="U436" s="96"/>
      <c r="V436" s="96"/>
      <c r="W436" s="96"/>
    </row>
    <row r="437" spans="1:23" ht="14.25" customHeight="1" x14ac:dyDescent="0.2">
      <c r="A437" s="96"/>
      <c r="B437" s="96"/>
      <c r="C437" s="96"/>
      <c r="D437" s="96"/>
      <c r="E437" s="96"/>
      <c r="F437" s="96"/>
      <c r="G437" s="96"/>
      <c r="H437" s="96"/>
      <c r="I437" s="96"/>
      <c r="J437" s="96"/>
      <c r="K437" s="96"/>
      <c r="L437" s="96"/>
      <c r="M437" s="96"/>
      <c r="N437" s="96"/>
      <c r="O437" s="96"/>
      <c r="P437" s="96"/>
      <c r="Q437" s="96"/>
      <c r="R437" s="96"/>
      <c r="S437" s="96"/>
      <c r="T437" s="96"/>
      <c r="U437" s="96"/>
      <c r="V437" s="96"/>
      <c r="W437" s="96"/>
    </row>
    <row r="438" spans="1:23" ht="14.25" customHeight="1" x14ac:dyDescent="0.2">
      <c r="A438" s="96"/>
      <c r="B438" s="96"/>
      <c r="C438" s="96"/>
      <c r="D438" s="96"/>
      <c r="E438" s="96"/>
      <c r="F438" s="96"/>
      <c r="G438" s="96"/>
      <c r="H438" s="96"/>
      <c r="I438" s="96"/>
      <c r="J438" s="96"/>
      <c r="K438" s="96"/>
      <c r="L438" s="96"/>
      <c r="M438" s="96"/>
      <c r="N438" s="96"/>
      <c r="O438" s="96"/>
      <c r="P438" s="96"/>
      <c r="Q438" s="96"/>
      <c r="R438" s="96"/>
      <c r="S438" s="96"/>
      <c r="T438" s="96"/>
      <c r="U438" s="96"/>
      <c r="V438" s="96"/>
      <c r="W438" s="96"/>
    </row>
    <row r="439" spans="1:23" ht="14.25" customHeight="1" x14ac:dyDescent="0.2">
      <c r="A439" s="96"/>
      <c r="B439" s="96"/>
      <c r="C439" s="96"/>
      <c r="D439" s="96"/>
      <c r="E439" s="96"/>
      <c r="F439" s="96"/>
      <c r="G439" s="96"/>
      <c r="H439" s="96"/>
      <c r="I439" s="96"/>
      <c r="J439" s="96"/>
      <c r="K439" s="96"/>
      <c r="L439" s="96"/>
      <c r="M439" s="96"/>
      <c r="N439" s="96"/>
      <c r="O439" s="96"/>
      <c r="P439" s="96"/>
      <c r="Q439" s="96"/>
      <c r="R439" s="96"/>
      <c r="S439" s="96"/>
      <c r="T439" s="96"/>
      <c r="U439" s="96"/>
      <c r="V439" s="96"/>
      <c r="W439" s="96"/>
    </row>
    <row r="440" spans="1:23" ht="14.25" customHeight="1" x14ac:dyDescent="0.2">
      <c r="A440" s="96"/>
      <c r="B440" s="96"/>
      <c r="C440" s="96"/>
      <c r="D440" s="96"/>
      <c r="E440" s="96"/>
      <c r="F440" s="96"/>
      <c r="G440" s="96"/>
      <c r="H440" s="96"/>
      <c r="I440" s="96"/>
      <c r="J440" s="96"/>
      <c r="K440" s="96"/>
      <c r="L440" s="96"/>
      <c r="M440" s="96"/>
      <c r="N440" s="96"/>
      <c r="O440" s="96"/>
      <c r="P440" s="96"/>
      <c r="Q440" s="96"/>
      <c r="R440" s="96"/>
      <c r="S440" s="96"/>
      <c r="T440" s="96"/>
      <c r="U440" s="96"/>
      <c r="V440" s="96"/>
      <c r="W440" s="96"/>
    </row>
    <row r="441" spans="1:23" ht="14.25" customHeight="1" x14ac:dyDescent="0.2">
      <c r="A441" s="96"/>
      <c r="B441" s="96"/>
      <c r="C441" s="96"/>
      <c r="D441" s="96"/>
      <c r="E441" s="96"/>
      <c r="F441" s="96"/>
      <c r="G441" s="96"/>
      <c r="H441" s="96"/>
      <c r="I441" s="96"/>
      <c r="J441" s="96"/>
      <c r="K441" s="96"/>
      <c r="L441" s="96"/>
      <c r="M441" s="96"/>
      <c r="N441" s="96"/>
      <c r="O441" s="96"/>
      <c r="P441" s="96"/>
      <c r="Q441" s="96"/>
      <c r="R441" s="96"/>
      <c r="S441" s="96"/>
      <c r="T441" s="96"/>
      <c r="U441" s="96"/>
      <c r="V441" s="96"/>
      <c r="W441" s="96"/>
    </row>
    <row r="442" spans="1:23" ht="14.25" customHeight="1" x14ac:dyDescent="0.2">
      <c r="A442" s="96"/>
      <c r="B442" s="96"/>
      <c r="C442" s="96"/>
      <c r="D442" s="96"/>
      <c r="E442" s="96"/>
      <c r="F442" s="96"/>
      <c r="G442" s="96"/>
      <c r="H442" s="96"/>
      <c r="I442" s="96"/>
      <c r="J442" s="96"/>
      <c r="K442" s="96"/>
      <c r="L442" s="96"/>
      <c r="M442" s="96"/>
      <c r="N442" s="96"/>
      <c r="O442" s="96"/>
      <c r="P442" s="96"/>
      <c r="Q442" s="96"/>
      <c r="R442" s="96"/>
      <c r="S442" s="96"/>
      <c r="T442" s="96"/>
      <c r="U442" s="96"/>
      <c r="V442" s="96"/>
      <c r="W442" s="96"/>
    </row>
    <row r="443" spans="1:23" ht="14.25" customHeight="1" x14ac:dyDescent="0.2">
      <c r="A443" s="96"/>
      <c r="B443" s="96"/>
      <c r="C443" s="96"/>
      <c r="D443" s="96"/>
      <c r="E443" s="96"/>
      <c r="F443" s="96"/>
      <c r="G443" s="96"/>
      <c r="H443" s="96"/>
      <c r="I443" s="96"/>
      <c r="J443" s="96"/>
      <c r="K443" s="96"/>
      <c r="L443" s="96"/>
      <c r="M443" s="96"/>
      <c r="N443" s="96"/>
      <c r="O443" s="96"/>
      <c r="P443" s="96"/>
      <c r="Q443" s="96"/>
      <c r="R443" s="96"/>
      <c r="S443" s="96"/>
      <c r="T443" s="96"/>
      <c r="U443" s="96"/>
      <c r="V443" s="96"/>
      <c r="W443" s="96"/>
    </row>
    <row r="444" spans="1:23" ht="14.25" customHeight="1" x14ac:dyDescent="0.2">
      <c r="A444" s="96"/>
      <c r="B444" s="96"/>
      <c r="C444" s="96"/>
      <c r="D444" s="96"/>
      <c r="E444" s="96"/>
      <c r="F444" s="96"/>
      <c r="G444" s="96"/>
      <c r="H444" s="96"/>
      <c r="I444" s="96"/>
      <c r="J444" s="96"/>
      <c r="K444" s="96"/>
      <c r="L444" s="96"/>
      <c r="M444" s="96"/>
      <c r="N444" s="96"/>
      <c r="O444" s="96"/>
      <c r="P444" s="96"/>
      <c r="Q444" s="96"/>
      <c r="R444" s="96"/>
      <c r="S444" s="96"/>
      <c r="T444" s="96"/>
      <c r="U444" s="96"/>
      <c r="V444" s="96"/>
      <c r="W444" s="96"/>
    </row>
    <row r="445" spans="1:23" ht="14.25" customHeight="1" x14ac:dyDescent="0.2">
      <c r="A445" s="96"/>
      <c r="B445" s="96"/>
      <c r="C445" s="96"/>
      <c r="D445" s="96"/>
      <c r="E445" s="96"/>
      <c r="F445" s="96"/>
      <c r="G445" s="96"/>
      <c r="H445" s="96"/>
      <c r="I445" s="96"/>
      <c r="J445" s="96"/>
      <c r="K445" s="96"/>
      <c r="L445" s="96"/>
      <c r="M445" s="96"/>
      <c r="N445" s="96"/>
      <c r="O445" s="96"/>
      <c r="P445" s="96"/>
      <c r="Q445" s="96"/>
      <c r="R445" s="96"/>
      <c r="S445" s="96"/>
      <c r="T445" s="96"/>
      <c r="U445" s="96"/>
      <c r="V445" s="96"/>
      <c r="W445" s="96"/>
    </row>
    <row r="446" spans="1:23" ht="14.25" customHeight="1" x14ac:dyDescent="0.2">
      <c r="A446" s="96"/>
      <c r="B446" s="96"/>
      <c r="C446" s="96"/>
      <c r="D446" s="96"/>
      <c r="E446" s="96"/>
      <c r="F446" s="96"/>
      <c r="G446" s="96"/>
      <c r="H446" s="96"/>
      <c r="I446" s="96"/>
      <c r="J446" s="96"/>
      <c r="K446" s="96"/>
      <c r="L446" s="96"/>
      <c r="M446" s="96"/>
      <c r="N446" s="96"/>
      <c r="O446" s="96"/>
      <c r="P446" s="96"/>
      <c r="Q446" s="96"/>
      <c r="R446" s="96"/>
      <c r="S446" s="96"/>
      <c r="T446" s="96"/>
      <c r="U446" s="96"/>
      <c r="V446" s="96"/>
      <c r="W446" s="96"/>
    </row>
    <row r="447" spans="1:23" ht="14.25" customHeight="1" x14ac:dyDescent="0.2">
      <c r="A447" s="96"/>
      <c r="B447" s="96"/>
      <c r="C447" s="96"/>
      <c r="D447" s="96"/>
      <c r="E447" s="96"/>
      <c r="F447" s="96"/>
      <c r="G447" s="96"/>
      <c r="H447" s="96"/>
      <c r="I447" s="96"/>
      <c r="J447" s="96"/>
      <c r="K447" s="96"/>
      <c r="L447" s="96"/>
      <c r="M447" s="96"/>
      <c r="N447" s="96"/>
      <c r="O447" s="96"/>
      <c r="P447" s="96"/>
      <c r="Q447" s="96"/>
      <c r="R447" s="96"/>
      <c r="S447" s="96"/>
      <c r="T447" s="96"/>
      <c r="U447" s="96"/>
      <c r="V447" s="96"/>
      <c r="W447" s="96"/>
    </row>
    <row r="448" spans="1:23" ht="14.25" customHeight="1" x14ac:dyDescent="0.2">
      <c r="A448" s="96"/>
      <c r="B448" s="96"/>
      <c r="C448" s="96"/>
      <c r="D448" s="96"/>
      <c r="E448" s="96"/>
      <c r="F448" s="96"/>
      <c r="G448" s="96"/>
      <c r="H448" s="96"/>
      <c r="I448" s="96"/>
      <c r="J448" s="96"/>
      <c r="K448" s="96"/>
      <c r="L448" s="96"/>
      <c r="M448" s="96"/>
      <c r="N448" s="96"/>
      <c r="O448" s="96"/>
      <c r="P448" s="96"/>
      <c r="Q448" s="96"/>
      <c r="R448" s="96"/>
      <c r="S448" s="96"/>
      <c r="T448" s="96"/>
      <c r="U448" s="96"/>
      <c r="V448" s="96"/>
      <c r="W448" s="96"/>
    </row>
    <row r="449" spans="1:23" ht="14.25" customHeight="1" x14ac:dyDescent="0.2">
      <c r="A449" s="96"/>
      <c r="B449" s="96"/>
      <c r="C449" s="96"/>
      <c r="D449" s="96"/>
      <c r="E449" s="96"/>
      <c r="F449" s="96"/>
      <c r="G449" s="96"/>
      <c r="H449" s="96"/>
      <c r="I449" s="96"/>
      <c r="J449" s="96"/>
      <c r="K449" s="96"/>
      <c r="L449" s="96"/>
      <c r="M449" s="96"/>
      <c r="N449" s="96"/>
      <c r="O449" s="96"/>
      <c r="P449" s="96"/>
      <c r="Q449" s="96"/>
      <c r="R449" s="96"/>
      <c r="S449" s="96"/>
      <c r="T449" s="96"/>
      <c r="U449" s="96"/>
      <c r="V449" s="96"/>
      <c r="W449" s="96"/>
    </row>
    <row r="450" spans="1:23" ht="14.25" customHeight="1" x14ac:dyDescent="0.2">
      <c r="A450" s="96"/>
      <c r="B450" s="96"/>
      <c r="C450" s="96"/>
      <c r="D450" s="96"/>
      <c r="E450" s="96"/>
      <c r="F450" s="96"/>
      <c r="G450" s="96"/>
      <c r="H450" s="96"/>
      <c r="I450" s="96"/>
      <c r="J450" s="96"/>
      <c r="K450" s="96"/>
      <c r="L450" s="96"/>
      <c r="M450" s="96"/>
      <c r="N450" s="96"/>
      <c r="O450" s="96"/>
      <c r="P450" s="96"/>
      <c r="Q450" s="96"/>
      <c r="R450" s="96"/>
      <c r="S450" s="96"/>
      <c r="T450" s="96"/>
      <c r="U450" s="96"/>
      <c r="V450" s="96"/>
      <c r="W450" s="96"/>
    </row>
    <row r="451" spans="1:23" ht="14.25" customHeight="1" x14ac:dyDescent="0.2">
      <c r="A451" s="96"/>
      <c r="B451" s="96"/>
      <c r="C451" s="96"/>
      <c r="D451" s="96"/>
      <c r="E451" s="96"/>
      <c r="F451" s="96"/>
      <c r="G451" s="96"/>
      <c r="H451" s="96"/>
      <c r="I451" s="96"/>
      <c r="J451" s="96"/>
      <c r="K451" s="96"/>
      <c r="L451" s="96"/>
      <c r="M451" s="96"/>
      <c r="N451" s="96"/>
      <c r="O451" s="96"/>
      <c r="P451" s="96"/>
      <c r="Q451" s="96"/>
      <c r="R451" s="96"/>
      <c r="S451" s="96"/>
      <c r="T451" s="96"/>
      <c r="U451" s="96"/>
      <c r="V451" s="96"/>
      <c r="W451" s="96"/>
    </row>
    <row r="452" spans="1:23" ht="14.25" customHeight="1" x14ac:dyDescent="0.2">
      <c r="A452" s="96"/>
      <c r="B452" s="96"/>
      <c r="C452" s="96"/>
      <c r="D452" s="96"/>
      <c r="E452" s="96"/>
      <c r="F452" s="96"/>
      <c r="G452" s="96"/>
      <c r="H452" s="96"/>
      <c r="I452" s="96"/>
      <c r="J452" s="96"/>
      <c r="K452" s="96"/>
      <c r="L452" s="96"/>
      <c r="M452" s="96"/>
      <c r="N452" s="96"/>
      <c r="O452" s="96"/>
      <c r="P452" s="96"/>
      <c r="Q452" s="96"/>
      <c r="R452" s="96"/>
      <c r="S452" s="96"/>
      <c r="T452" s="96"/>
      <c r="U452" s="96"/>
      <c r="V452" s="96"/>
      <c r="W452" s="96"/>
    </row>
    <row r="453" spans="1:23" ht="14.25" customHeight="1" x14ac:dyDescent="0.2">
      <c r="A453" s="96"/>
      <c r="B453" s="96"/>
      <c r="C453" s="96"/>
      <c r="D453" s="96"/>
      <c r="E453" s="96"/>
      <c r="F453" s="96"/>
      <c r="G453" s="96"/>
      <c r="H453" s="96"/>
      <c r="I453" s="96"/>
      <c r="J453" s="96"/>
      <c r="K453" s="96"/>
      <c r="L453" s="96"/>
      <c r="M453" s="96"/>
      <c r="N453" s="96"/>
      <c r="O453" s="96"/>
      <c r="P453" s="96"/>
      <c r="Q453" s="96"/>
      <c r="R453" s="96"/>
      <c r="S453" s="96"/>
      <c r="T453" s="96"/>
      <c r="U453" s="96"/>
      <c r="V453" s="96"/>
      <c r="W453" s="96"/>
    </row>
    <row r="454" spans="1:23" ht="14.25" customHeight="1" x14ac:dyDescent="0.2">
      <c r="A454" s="96"/>
      <c r="B454" s="96"/>
      <c r="C454" s="96"/>
      <c r="D454" s="96"/>
      <c r="E454" s="96"/>
      <c r="F454" s="96"/>
      <c r="G454" s="96"/>
      <c r="H454" s="96"/>
      <c r="I454" s="96"/>
      <c r="J454" s="96"/>
      <c r="K454" s="96"/>
      <c r="L454" s="96"/>
      <c r="M454" s="96"/>
      <c r="N454" s="96"/>
      <c r="O454" s="96"/>
      <c r="P454" s="96"/>
      <c r="Q454" s="96"/>
      <c r="R454" s="96"/>
      <c r="S454" s="96"/>
      <c r="T454" s="96"/>
      <c r="U454" s="96"/>
      <c r="V454" s="96"/>
      <c r="W454" s="96"/>
    </row>
    <row r="455" spans="1:23" ht="14.25" customHeight="1" x14ac:dyDescent="0.2">
      <c r="A455" s="96"/>
      <c r="B455" s="96"/>
      <c r="C455" s="96"/>
      <c r="D455" s="96"/>
      <c r="E455" s="96"/>
      <c r="F455" s="96"/>
      <c r="G455" s="96"/>
      <c r="H455" s="96"/>
      <c r="I455" s="96"/>
      <c r="J455" s="96"/>
      <c r="K455" s="96"/>
      <c r="L455" s="96"/>
      <c r="M455" s="96"/>
      <c r="N455" s="96"/>
      <c r="O455" s="96"/>
      <c r="P455" s="96"/>
      <c r="Q455" s="96"/>
      <c r="R455" s="96"/>
      <c r="S455" s="96"/>
      <c r="T455" s="96"/>
      <c r="U455" s="96"/>
      <c r="V455" s="96"/>
      <c r="W455" s="96"/>
    </row>
    <row r="456" spans="1:23" ht="14.25" customHeight="1" x14ac:dyDescent="0.2">
      <c r="A456" s="96"/>
      <c r="B456" s="96"/>
      <c r="C456" s="96"/>
      <c r="D456" s="96"/>
      <c r="E456" s="96"/>
      <c r="F456" s="96"/>
      <c r="G456" s="96"/>
      <c r="H456" s="96"/>
      <c r="I456" s="96"/>
      <c r="J456" s="96"/>
      <c r="K456" s="96"/>
      <c r="L456" s="96"/>
      <c r="M456" s="96"/>
      <c r="N456" s="96"/>
      <c r="O456" s="96"/>
      <c r="P456" s="96"/>
      <c r="Q456" s="96"/>
      <c r="R456" s="96"/>
      <c r="S456" s="96"/>
      <c r="T456" s="96"/>
      <c r="U456" s="96"/>
      <c r="V456" s="96"/>
      <c r="W456" s="96"/>
    </row>
    <row r="457" spans="1:23" ht="14.25" customHeight="1" x14ac:dyDescent="0.2">
      <c r="A457" s="96"/>
      <c r="B457" s="96"/>
      <c r="C457" s="96"/>
      <c r="D457" s="96"/>
      <c r="E457" s="96"/>
      <c r="F457" s="96"/>
      <c r="G457" s="96"/>
      <c r="H457" s="96"/>
      <c r="I457" s="96"/>
      <c r="J457" s="96"/>
      <c r="K457" s="96"/>
      <c r="L457" s="96"/>
      <c r="M457" s="96"/>
      <c r="N457" s="96"/>
      <c r="O457" s="96"/>
      <c r="P457" s="96"/>
      <c r="Q457" s="96"/>
      <c r="R457" s="96"/>
      <c r="S457" s="96"/>
      <c r="T457" s="96"/>
      <c r="U457" s="96"/>
      <c r="V457" s="96"/>
      <c r="W457" s="96"/>
    </row>
    <row r="458" spans="1:23" ht="14.25" customHeight="1" x14ac:dyDescent="0.2">
      <c r="A458" s="96"/>
      <c r="B458" s="96"/>
      <c r="C458" s="96"/>
      <c r="D458" s="96"/>
      <c r="E458" s="96"/>
      <c r="F458" s="96"/>
      <c r="G458" s="96"/>
      <c r="H458" s="96"/>
      <c r="I458" s="96"/>
      <c r="J458" s="96"/>
      <c r="K458" s="96"/>
      <c r="L458" s="96"/>
      <c r="M458" s="96"/>
      <c r="N458" s="96"/>
      <c r="O458" s="96"/>
      <c r="P458" s="96"/>
      <c r="Q458" s="96"/>
      <c r="R458" s="96"/>
      <c r="S458" s="96"/>
      <c r="T458" s="96"/>
      <c r="U458" s="96"/>
      <c r="V458" s="96"/>
      <c r="W458" s="96"/>
    </row>
    <row r="459" spans="1:23" ht="14.25" customHeight="1" x14ac:dyDescent="0.2">
      <c r="A459" s="96"/>
      <c r="B459" s="96"/>
      <c r="C459" s="96"/>
      <c r="D459" s="96"/>
      <c r="E459" s="96"/>
      <c r="F459" s="96"/>
      <c r="G459" s="96"/>
      <c r="H459" s="96"/>
      <c r="I459" s="96"/>
      <c r="J459" s="96"/>
      <c r="K459" s="96"/>
      <c r="L459" s="96"/>
      <c r="M459" s="96"/>
      <c r="N459" s="96"/>
      <c r="O459" s="96"/>
      <c r="P459" s="96"/>
      <c r="Q459" s="96"/>
      <c r="R459" s="96"/>
      <c r="S459" s="96"/>
      <c r="T459" s="96"/>
      <c r="U459" s="96"/>
      <c r="V459" s="96"/>
      <c r="W459" s="96"/>
    </row>
    <row r="460" spans="1:23" ht="14.25" customHeight="1" x14ac:dyDescent="0.2">
      <c r="A460" s="96"/>
      <c r="B460" s="96"/>
      <c r="C460" s="96"/>
      <c r="D460" s="96"/>
      <c r="E460" s="96"/>
      <c r="F460" s="96"/>
      <c r="G460" s="96"/>
      <c r="H460" s="96"/>
      <c r="I460" s="96"/>
      <c r="J460" s="96"/>
      <c r="K460" s="96"/>
      <c r="L460" s="96"/>
      <c r="M460" s="96"/>
      <c r="N460" s="96"/>
      <c r="O460" s="96"/>
      <c r="P460" s="96"/>
      <c r="Q460" s="96"/>
      <c r="R460" s="96"/>
      <c r="S460" s="96"/>
      <c r="T460" s="96"/>
      <c r="U460" s="96"/>
      <c r="V460" s="96"/>
      <c r="W460" s="96"/>
    </row>
    <row r="461" spans="1:23" ht="14.25" customHeight="1" x14ac:dyDescent="0.2">
      <c r="A461" s="96"/>
      <c r="B461" s="96"/>
      <c r="C461" s="96"/>
      <c r="D461" s="96"/>
      <c r="E461" s="96"/>
      <c r="F461" s="96"/>
      <c r="G461" s="96"/>
      <c r="H461" s="96"/>
      <c r="I461" s="96"/>
      <c r="J461" s="96"/>
      <c r="K461" s="96"/>
      <c r="L461" s="96"/>
      <c r="M461" s="96"/>
      <c r="N461" s="96"/>
      <c r="O461" s="96"/>
      <c r="P461" s="96"/>
      <c r="Q461" s="96"/>
      <c r="R461" s="96"/>
      <c r="S461" s="96"/>
      <c r="T461" s="96"/>
      <c r="U461" s="96"/>
      <c r="V461" s="96"/>
      <c r="W461" s="96"/>
    </row>
    <row r="462" spans="1:23" ht="14.25" customHeight="1" x14ac:dyDescent="0.2">
      <c r="A462" s="96"/>
      <c r="B462" s="96"/>
      <c r="C462" s="96"/>
      <c r="D462" s="96"/>
      <c r="E462" s="96"/>
      <c r="F462" s="96"/>
      <c r="G462" s="96"/>
      <c r="H462" s="96"/>
      <c r="I462" s="96"/>
      <c r="J462" s="96"/>
      <c r="K462" s="96"/>
      <c r="L462" s="96"/>
      <c r="M462" s="96"/>
      <c r="N462" s="96"/>
      <c r="O462" s="96"/>
      <c r="P462" s="96"/>
      <c r="Q462" s="96"/>
      <c r="R462" s="96"/>
      <c r="S462" s="96"/>
      <c r="T462" s="96"/>
      <c r="U462" s="96"/>
      <c r="V462" s="96"/>
      <c r="W462" s="96"/>
    </row>
    <row r="463" spans="1:23" ht="14.25" customHeight="1" x14ac:dyDescent="0.2">
      <c r="A463" s="96"/>
      <c r="B463" s="96"/>
      <c r="C463" s="96"/>
      <c r="D463" s="96"/>
      <c r="E463" s="96"/>
      <c r="F463" s="96"/>
      <c r="G463" s="96"/>
      <c r="H463" s="96"/>
      <c r="I463" s="96"/>
      <c r="J463" s="96"/>
      <c r="K463" s="96"/>
      <c r="L463" s="96"/>
      <c r="M463" s="96"/>
      <c r="N463" s="96"/>
      <c r="O463" s="96"/>
      <c r="P463" s="96"/>
      <c r="Q463" s="96"/>
      <c r="R463" s="96"/>
      <c r="S463" s="96"/>
      <c r="T463" s="96"/>
      <c r="U463" s="96"/>
      <c r="V463" s="96"/>
      <c r="W463" s="96"/>
    </row>
    <row r="464" spans="1:23" ht="14.25" customHeight="1" x14ac:dyDescent="0.2">
      <c r="A464" s="96"/>
      <c r="B464" s="96"/>
      <c r="C464" s="96"/>
      <c r="D464" s="96"/>
      <c r="E464" s="96"/>
      <c r="F464" s="96"/>
      <c r="G464" s="96"/>
      <c r="H464" s="96"/>
      <c r="I464" s="96"/>
      <c r="J464" s="96"/>
      <c r="K464" s="96"/>
      <c r="L464" s="96"/>
      <c r="M464" s="96"/>
      <c r="N464" s="96"/>
      <c r="O464" s="96"/>
      <c r="P464" s="96"/>
      <c r="Q464" s="96"/>
      <c r="R464" s="96"/>
      <c r="S464" s="96"/>
      <c r="T464" s="96"/>
      <c r="U464" s="96"/>
      <c r="V464" s="96"/>
      <c r="W464" s="96"/>
    </row>
    <row r="465" spans="1:23" ht="14.25" customHeight="1" x14ac:dyDescent="0.2">
      <c r="A465" s="96"/>
      <c r="B465" s="96"/>
      <c r="C465" s="96"/>
      <c r="D465" s="96"/>
      <c r="E465" s="96"/>
      <c r="F465" s="96"/>
      <c r="G465" s="96"/>
      <c r="H465" s="96"/>
      <c r="I465" s="96"/>
      <c r="J465" s="96"/>
      <c r="K465" s="96"/>
      <c r="L465" s="96"/>
      <c r="M465" s="96"/>
      <c r="N465" s="96"/>
      <c r="O465" s="96"/>
      <c r="P465" s="96"/>
      <c r="Q465" s="96"/>
      <c r="R465" s="96"/>
      <c r="S465" s="96"/>
      <c r="T465" s="96"/>
      <c r="U465" s="96"/>
      <c r="V465" s="96"/>
      <c r="W465" s="96"/>
    </row>
    <row r="466" spans="1:23" ht="14.25" customHeight="1" x14ac:dyDescent="0.2">
      <c r="A466" s="96"/>
      <c r="B466" s="96"/>
      <c r="C466" s="96"/>
      <c r="D466" s="96"/>
      <c r="E466" s="96"/>
      <c r="F466" s="96"/>
      <c r="G466" s="96"/>
      <c r="H466" s="96"/>
      <c r="I466" s="96"/>
      <c r="J466" s="96"/>
      <c r="K466" s="96"/>
      <c r="L466" s="96"/>
      <c r="M466" s="96"/>
      <c r="N466" s="96"/>
      <c r="O466" s="96"/>
      <c r="P466" s="96"/>
      <c r="Q466" s="96"/>
      <c r="R466" s="96"/>
      <c r="S466" s="96"/>
      <c r="T466" s="96"/>
      <c r="U466" s="96"/>
      <c r="V466" s="96"/>
      <c r="W466" s="96"/>
    </row>
    <row r="467" spans="1:23" ht="14.25" customHeight="1" x14ac:dyDescent="0.2">
      <c r="A467" s="96"/>
      <c r="B467" s="96"/>
      <c r="C467" s="96"/>
      <c r="D467" s="96"/>
      <c r="E467" s="96"/>
      <c r="F467" s="96"/>
      <c r="G467" s="96"/>
      <c r="H467" s="96"/>
      <c r="I467" s="96"/>
      <c r="J467" s="96"/>
      <c r="K467" s="96"/>
      <c r="L467" s="96"/>
      <c r="M467" s="96"/>
      <c r="N467" s="96"/>
      <c r="O467" s="96"/>
      <c r="P467" s="96"/>
      <c r="Q467" s="96"/>
      <c r="R467" s="96"/>
      <c r="S467" s="96"/>
      <c r="T467" s="96"/>
      <c r="U467" s="96"/>
      <c r="V467" s="96"/>
      <c r="W467" s="96"/>
    </row>
    <row r="468" spans="1:23" ht="14.25" customHeight="1" x14ac:dyDescent="0.2">
      <c r="A468" s="96"/>
      <c r="B468" s="96"/>
      <c r="C468" s="96"/>
      <c r="D468" s="96"/>
      <c r="E468" s="96"/>
      <c r="F468" s="96"/>
      <c r="G468" s="96"/>
      <c r="H468" s="96"/>
      <c r="I468" s="96"/>
      <c r="J468" s="96"/>
      <c r="K468" s="96"/>
      <c r="L468" s="96"/>
      <c r="M468" s="96"/>
      <c r="N468" s="96"/>
      <c r="O468" s="96"/>
      <c r="P468" s="96"/>
      <c r="Q468" s="96"/>
      <c r="R468" s="96"/>
      <c r="S468" s="96"/>
      <c r="T468" s="96"/>
      <c r="U468" s="96"/>
      <c r="V468" s="96"/>
      <c r="W468" s="96"/>
    </row>
    <row r="469" spans="1:23" ht="14.25" customHeight="1" x14ac:dyDescent="0.2">
      <c r="A469" s="96"/>
      <c r="B469" s="96"/>
      <c r="C469" s="96"/>
      <c r="D469" s="96"/>
      <c r="E469" s="96"/>
      <c r="F469" s="96"/>
      <c r="G469" s="96"/>
      <c r="H469" s="96"/>
      <c r="I469" s="96"/>
      <c r="J469" s="96"/>
      <c r="K469" s="96"/>
      <c r="L469" s="96"/>
      <c r="M469" s="96"/>
      <c r="N469" s="96"/>
      <c r="O469" s="96"/>
      <c r="P469" s="96"/>
      <c r="Q469" s="96"/>
      <c r="R469" s="96"/>
      <c r="S469" s="96"/>
      <c r="T469" s="96"/>
      <c r="U469" s="96"/>
      <c r="V469" s="96"/>
      <c r="W469" s="96"/>
    </row>
    <row r="470" spans="1:23" ht="14.25" customHeight="1" x14ac:dyDescent="0.2">
      <c r="A470" s="96"/>
      <c r="B470" s="96"/>
      <c r="C470" s="96"/>
      <c r="D470" s="96"/>
      <c r="E470" s="96"/>
      <c r="F470" s="96"/>
      <c r="G470" s="96"/>
      <c r="H470" s="96"/>
      <c r="I470" s="96"/>
      <c r="J470" s="96"/>
      <c r="K470" s="96"/>
      <c r="L470" s="96"/>
      <c r="M470" s="96"/>
      <c r="N470" s="96"/>
      <c r="O470" s="96"/>
      <c r="P470" s="96"/>
      <c r="Q470" s="96"/>
      <c r="R470" s="96"/>
      <c r="S470" s="96"/>
      <c r="T470" s="96"/>
      <c r="U470" s="96"/>
      <c r="V470" s="96"/>
      <c r="W470" s="96"/>
    </row>
    <row r="471" spans="1:23" ht="14.25" customHeight="1" x14ac:dyDescent="0.2">
      <c r="A471" s="96"/>
      <c r="B471" s="96"/>
      <c r="C471" s="96"/>
      <c r="D471" s="96"/>
      <c r="E471" s="96"/>
      <c r="F471" s="96"/>
      <c r="G471" s="96"/>
      <c r="H471" s="96"/>
      <c r="I471" s="96"/>
      <c r="J471" s="96"/>
      <c r="K471" s="96"/>
      <c r="L471" s="96"/>
      <c r="M471" s="96"/>
      <c r="N471" s="96"/>
      <c r="O471" s="96"/>
      <c r="P471" s="96"/>
      <c r="Q471" s="96"/>
      <c r="R471" s="96"/>
      <c r="S471" s="96"/>
      <c r="T471" s="96"/>
      <c r="U471" s="96"/>
      <c r="V471" s="96"/>
      <c r="W471" s="96"/>
    </row>
    <row r="472" spans="1:23" ht="14.25" customHeight="1" x14ac:dyDescent="0.2">
      <c r="A472" s="96"/>
      <c r="B472" s="96"/>
      <c r="C472" s="96"/>
      <c r="D472" s="96"/>
      <c r="E472" s="96"/>
      <c r="F472" s="96"/>
      <c r="G472" s="96"/>
      <c r="H472" s="96"/>
      <c r="I472" s="96"/>
      <c r="J472" s="96"/>
      <c r="K472" s="96"/>
      <c r="L472" s="96"/>
      <c r="M472" s="96"/>
      <c r="N472" s="96"/>
      <c r="O472" s="96"/>
      <c r="P472" s="96"/>
      <c r="Q472" s="96"/>
      <c r="R472" s="96"/>
      <c r="S472" s="96"/>
      <c r="T472" s="96"/>
      <c r="U472" s="96"/>
      <c r="V472" s="96"/>
      <c r="W472" s="96"/>
    </row>
    <row r="473" spans="1:23" ht="14.25" customHeight="1" x14ac:dyDescent="0.2">
      <c r="A473" s="96"/>
      <c r="B473" s="96"/>
      <c r="C473" s="96"/>
      <c r="D473" s="96"/>
      <c r="E473" s="96"/>
      <c r="F473" s="96"/>
      <c r="G473" s="96"/>
      <c r="H473" s="96"/>
      <c r="I473" s="96"/>
      <c r="J473" s="96"/>
      <c r="K473" s="96"/>
      <c r="L473" s="96"/>
      <c r="M473" s="96"/>
      <c r="N473" s="96"/>
      <c r="O473" s="96"/>
      <c r="P473" s="96"/>
      <c r="Q473" s="96"/>
      <c r="R473" s="96"/>
      <c r="S473" s="96"/>
      <c r="T473" s="96"/>
      <c r="U473" s="96"/>
      <c r="V473" s="96"/>
      <c r="W473" s="96"/>
    </row>
    <row r="474" spans="1:23" ht="14.25" customHeight="1" x14ac:dyDescent="0.2">
      <c r="A474" s="96"/>
      <c r="B474" s="96"/>
      <c r="C474" s="96"/>
      <c r="D474" s="96"/>
      <c r="E474" s="96"/>
      <c r="F474" s="96"/>
      <c r="G474" s="96"/>
      <c r="H474" s="96"/>
      <c r="I474" s="96"/>
      <c r="J474" s="96"/>
      <c r="K474" s="96"/>
      <c r="L474" s="96"/>
      <c r="M474" s="96"/>
      <c r="N474" s="96"/>
      <c r="O474" s="96"/>
      <c r="P474" s="96"/>
      <c r="Q474" s="96"/>
      <c r="R474" s="96"/>
      <c r="S474" s="96"/>
      <c r="T474" s="96"/>
      <c r="U474" s="96"/>
      <c r="V474" s="96"/>
      <c r="W474" s="96"/>
    </row>
    <row r="475" spans="1:23" ht="14.25" customHeight="1" x14ac:dyDescent="0.2">
      <c r="A475" s="96"/>
      <c r="B475" s="96"/>
      <c r="C475" s="96"/>
      <c r="D475" s="96"/>
      <c r="E475" s="96"/>
      <c r="F475" s="96"/>
      <c r="G475" s="96"/>
      <c r="H475" s="96"/>
      <c r="I475" s="96"/>
      <c r="J475" s="96"/>
      <c r="K475" s="96"/>
      <c r="L475" s="96"/>
      <c r="M475" s="96"/>
      <c r="N475" s="96"/>
      <c r="O475" s="96"/>
      <c r="P475" s="96"/>
      <c r="Q475" s="96"/>
      <c r="R475" s="96"/>
      <c r="S475" s="96"/>
      <c r="T475" s="96"/>
      <c r="U475" s="96"/>
      <c r="V475" s="96"/>
      <c r="W475" s="96"/>
    </row>
    <row r="476" spans="1:23" ht="14.25" customHeight="1" x14ac:dyDescent="0.2">
      <c r="A476" s="96"/>
      <c r="B476" s="96"/>
      <c r="C476" s="96"/>
      <c r="D476" s="96"/>
      <c r="E476" s="96"/>
      <c r="F476" s="96"/>
      <c r="G476" s="96"/>
      <c r="H476" s="96"/>
      <c r="I476" s="96"/>
      <c r="J476" s="96"/>
      <c r="K476" s="96"/>
      <c r="L476" s="96"/>
      <c r="M476" s="96"/>
      <c r="N476" s="96"/>
      <c r="O476" s="96"/>
      <c r="P476" s="96"/>
      <c r="Q476" s="96"/>
      <c r="R476" s="96"/>
      <c r="S476" s="96"/>
      <c r="T476" s="96"/>
      <c r="U476" s="96"/>
      <c r="V476" s="96"/>
      <c r="W476" s="96"/>
    </row>
    <row r="477" spans="1:23" ht="14.25" customHeight="1" x14ac:dyDescent="0.2">
      <c r="A477" s="96"/>
      <c r="B477" s="96"/>
      <c r="C477" s="96"/>
      <c r="D477" s="96"/>
      <c r="E477" s="96"/>
      <c r="F477" s="96"/>
      <c r="G477" s="96"/>
      <c r="H477" s="96"/>
      <c r="I477" s="96"/>
      <c r="J477" s="96"/>
      <c r="K477" s="96"/>
      <c r="L477" s="96"/>
      <c r="M477" s="96"/>
      <c r="N477" s="96"/>
      <c r="O477" s="96"/>
      <c r="P477" s="96"/>
      <c r="Q477" s="96"/>
      <c r="R477" s="96"/>
      <c r="S477" s="96"/>
      <c r="T477" s="96"/>
      <c r="U477" s="96"/>
      <c r="V477" s="96"/>
      <c r="W477" s="96"/>
    </row>
    <row r="478" spans="1:23" ht="14.25" customHeight="1" x14ac:dyDescent="0.2">
      <c r="A478" s="96"/>
      <c r="B478" s="96"/>
      <c r="C478" s="96"/>
      <c r="D478" s="96"/>
      <c r="E478" s="96"/>
      <c r="F478" s="96"/>
      <c r="G478" s="96"/>
      <c r="H478" s="96"/>
      <c r="I478" s="96"/>
      <c r="J478" s="96"/>
      <c r="K478" s="96"/>
      <c r="L478" s="96"/>
      <c r="M478" s="96"/>
      <c r="N478" s="96"/>
      <c r="O478" s="96"/>
      <c r="P478" s="96"/>
      <c r="Q478" s="96"/>
      <c r="R478" s="96"/>
      <c r="S478" s="96"/>
      <c r="T478" s="96"/>
      <c r="U478" s="96"/>
      <c r="V478" s="96"/>
      <c r="W478" s="96"/>
    </row>
    <row r="479" spans="1:23" ht="14.25" customHeight="1" x14ac:dyDescent="0.2">
      <c r="A479" s="96"/>
      <c r="B479" s="96"/>
      <c r="C479" s="96"/>
      <c r="D479" s="96"/>
      <c r="E479" s="96"/>
      <c r="F479" s="96"/>
      <c r="G479" s="96"/>
      <c r="H479" s="96"/>
      <c r="I479" s="96"/>
      <c r="J479" s="96"/>
      <c r="K479" s="96"/>
      <c r="L479" s="96"/>
      <c r="M479" s="96"/>
      <c r="N479" s="96"/>
      <c r="O479" s="96"/>
      <c r="P479" s="96"/>
      <c r="Q479" s="96"/>
      <c r="R479" s="96"/>
      <c r="S479" s="96"/>
      <c r="T479" s="96"/>
      <c r="U479" s="96"/>
      <c r="V479" s="96"/>
      <c r="W479" s="96"/>
    </row>
    <row r="480" spans="1:23" ht="14.25" customHeight="1" x14ac:dyDescent="0.2">
      <c r="A480" s="96"/>
      <c r="B480" s="96"/>
      <c r="C480" s="96"/>
      <c r="D480" s="96"/>
      <c r="E480" s="96"/>
      <c r="F480" s="96"/>
      <c r="G480" s="96"/>
      <c r="H480" s="96"/>
      <c r="I480" s="96"/>
      <c r="J480" s="96"/>
      <c r="K480" s="96"/>
      <c r="L480" s="96"/>
      <c r="M480" s="96"/>
      <c r="N480" s="96"/>
      <c r="O480" s="96"/>
      <c r="P480" s="96"/>
      <c r="Q480" s="96"/>
      <c r="R480" s="96"/>
      <c r="S480" s="96"/>
      <c r="T480" s="96"/>
      <c r="U480" s="96"/>
      <c r="V480" s="96"/>
      <c r="W480" s="96"/>
    </row>
    <row r="481" spans="1:23" ht="14.25" customHeight="1" x14ac:dyDescent="0.2">
      <c r="A481" s="96"/>
      <c r="B481" s="96"/>
      <c r="C481" s="96"/>
      <c r="D481" s="96"/>
      <c r="E481" s="96"/>
      <c r="F481" s="96"/>
      <c r="G481" s="96"/>
      <c r="H481" s="96"/>
      <c r="I481" s="96"/>
      <c r="J481" s="96"/>
      <c r="K481" s="96"/>
      <c r="L481" s="96"/>
      <c r="M481" s="96"/>
      <c r="N481" s="96"/>
      <c r="O481" s="96"/>
      <c r="P481" s="96"/>
      <c r="Q481" s="96"/>
      <c r="R481" s="96"/>
      <c r="S481" s="96"/>
      <c r="T481" s="96"/>
      <c r="U481" s="96"/>
      <c r="V481" s="96"/>
      <c r="W481" s="96"/>
    </row>
    <row r="482" spans="1:23" ht="14.25" customHeight="1" x14ac:dyDescent="0.2">
      <c r="A482" s="96"/>
      <c r="B482" s="96"/>
      <c r="C482" s="96"/>
      <c r="D482" s="96"/>
      <c r="E482" s="96"/>
      <c r="F482" s="96"/>
      <c r="G482" s="96"/>
      <c r="H482" s="96"/>
      <c r="I482" s="96"/>
      <c r="J482" s="96"/>
      <c r="K482" s="96"/>
      <c r="L482" s="96"/>
      <c r="M482" s="96"/>
      <c r="N482" s="96"/>
      <c r="O482" s="96"/>
      <c r="P482" s="96"/>
      <c r="Q482" s="96"/>
      <c r="R482" s="96"/>
      <c r="S482" s="96"/>
      <c r="T482" s="96"/>
      <c r="U482" s="96"/>
      <c r="V482" s="96"/>
      <c r="W482" s="96"/>
    </row>
    <row r="483" spans="1:23" ht="14.25" customHeight="1" x14ac:dyDescent="0.2">
      <c r="A483" s="96"/>
      <c r="B483" s="96"/>
      <c r="C483" s="96"/>
      <c r="D483" s="96"/>
      <c r="E483" s="96"/>
      <c r="F483" s="96"/>
      <c r="G483" s="96"/>
      <c r="H483" s="96"/>
      <c r="I483" s="96"/>
      <c r="J483" s="96"/>
      <c r="K483" s="96"/>
      <c r="L483" s="96"/>
      <c r="M483" s="96"/>
      <c r="N483" s="96"/>
      <c r="O483" s="96"/>
      <c r="P483" s="96"/>
      <c r="Q483" s="96"/>
      <c r="R483" s="96"/>
      <c r="S483" s="96"/>
      <c r="T483" s="96"/>
      <c r="U483" s="96"/>
      <c r="V483" s="96"/>
      <c r="W483" s="96"/>
    </row>
    <row r="484" spans="1:23" ht="14.25" customHeight="1" x14ac:dyDescent="0.2">
      <c r="A484" s="96"/>
      <c r="B484" s="96"/>
      <c r="C484" s="96"/>
      <c r="D484" s="96"/>
      <c r="E484" s="96"/>
      <c r="F484" s="96"/>
      <c r="G484" s="96"/>
      <c r="H484" s="96"/>
      <c r="I484" s="96"/>
      <c r="J484" s="96"/>
      <c r="K484" s="96"/>
      <c r="L484" s="96"/>
      <c r="M484" s="96"/>
      <c r="N484" s="96"/>
      <c r="O484" s="96"/>
      <c r="P484" s="96"/>
      <c r="Q484" s="96"/>
      <c r="R484" s="96"/>
      <c r="S484" s="96"/>
      <c r="T484" s="96"/>
      <c r="U484" s="96"/>
      <c r="V484" s="96"/>
      <c r="W484" s="96"/>
    </row>
    <row r="485" spans="1:23" ht="14.25" customHeight="1" x14ac:dyDescent="0.2">
      <c r="A485" s="96"/>
      <c r="B485" s="96"/>
      <c r="C485" s="96"/>
      <c r="D485" s="96"/>
      <c r="E485" s="96"/>
      <c r="F485" s="96"/>
      <c r="G485" s="96"/>
      <c r="H485" s="96"/>
      <c r="I485" s="96"/>
      <c r="J485" s="96"/>
      <c r="K485" s="96"/>
      <c r="L485" s="96"/>
      <c r="M485" s="96"/>
      <c r="N485" s="96"/>
      <c r="O485" s="96"/>
      <c r="P485" s="96"/>
      <c r="Q485" s="96"/>
      <c r="R485" s="96"/>
      <c r="S485" s="96"/>
      <c r="T485" s="96"/>
      <c r="U485" s="96"/>
      <c r="V485" s="96"/>
      <c r="W485" s="96"/>
    </row>
    <row r="486" spans="1:23" ht="14.25" customHeight="1" x14ac:dyDescent="0.2">
      <c r="A486" s="96"/>
      <c r="B486" s="96"/>
      <c r="C486" s="96"/>
      <c r="D486" s="96"/>
      <c r="E486" s="96"/>
      <c r="F486" s="96"/>
      <c r="G486" s="96"/>
      <c r="H486" s="96"/>
      <c r="I486" s="96"/>
      <c r="J486" s="96"/>
      <c r="K486" s="96"/>
      <c r="L486" s="96"/>
      <c r="M486" s="96"/>
      <c r="N486" s="96"/>
      <c r="O486" s="96"/>
      <c r="P486" s="96"/>
      <c r="Q486" s="96"/>
      <c r="R486" s="96"/>
      <c r="S486" s="96"/>
      <c r="T486" s="96"/>
      <c r="U486" s="96"/>
      <c r="V486" s="96"/>
      <c r="W486" s="96"/>
    </row>
    <row r="487" spans="1:23" ht="14.25" customHeight="1" x14ac:dyDescent="0.2">
      <c r="A487" s="96"/>
      <c r="B487" s="96"/>
      <c r="C487" s="96"/>
      <c r="D487" s="96"/>
      <c r="E487" s="96"/>
      <c r="F487" s="96"/>
      <c r="G487" s="96"/>
      <c r="H487" s="96"/>
      <c r="I487" s="96"/>
      <c r="J487" s="96"/>
      <c r="K487" s="96"/>
      <c r="L487" s="96"/>
      <c r="M487" s="96"/>
      <c r="N487" s="96"/>
      <c r="O487" s="96"/>
      <c r="P487" s="96"/>
      <c r="Q487" s="96"/>
      <c r="R487" s="96"/>
      <c r="S487" s="96"/>
      <c r="T487" s="96"/>
      <c r="U487" s="96"/>
      <c r="V487" s="96"/>
      <c r="W487" s="96"/>
    </row>
    <row r="488" spans="1:23" ht="14.25" customHeight="1" x14ac:dyDescent="0.2">
      <c r="A488" s="96"/>
      <c r="B488" s="96"/>
      <c r="C488" s="96"/>
      <c r="D488" s="96"/>
      <c r="E488" s="96"/>
      <c r="F488" s="96"/>
      <c r="G488" s="96"/>
      <c r="H488" s="96"/>
      <c r="I488" s="96"/>
      <c r="J488" s="96"/>
      <c r="K488" s="96"/>
      <c r="L488" s="96"/>
      <c r="M488" s="96"/>
      <c r="N488" s="96"/>
      <c r="O488" s="96"/>
      <c r="P488" s="96"/>
      <c r="Q488" s="96"/>
      <c r="R488" s="96"/>
      <c r="S488" s="96"/>
      <c r="T488" s="96"/>
      <c r="U488" s="96"/>
      <c r="V488" s="96"/>
      <c r="W488" s="96"/>
    </row>
    <row r="489" spans="1:23" ht="14.25" customHeight="1" x14ac:dyDescent="0.2">
      <c r="A489" s="96"/>
      <c r="B489" s="96"/>
      <c r="C489" s="96"/>
      <c r="D489" s="96"/>
      <c r="E489" s="96"/>
      <c r="F489" s="96"/>
      <c r="G489" s="96"/>
      <c r="H489" s="96"/>
      <c r="I489" s="96"/>
      <c r="J489" s="96"/>
      <c r="K489" s="96"/>
      <c r="L489" s="96"/>
      <c r="M489" s="96"/>
      <c r="N489" s="96"/>
      <c r="O489" s="96"/>
      <c r="P489" s="96"/>
      <c r="Q489" s="96"/>
      <c r="R489" s="96"/>
      <c r="S489" s="96"/>
      <c r="T489" s="96"/>
      <c r="U489" s="96"/>
      <c r="V489" s="96"/>
      <c r="W489" s="96"/>
    </row>
    <row r="490" spans="1:23" ht="14.25" customHeight="1" x14ac:dyDescent="0.2">
      <c r="A490" s="96"/>
      <c r="B490" s="96"/>
      <c r="C490" s="96"/>
      <c r="D490" s="96"/>
      <c r="E490" s="96"/>
      <c r="F490" s="96"/>
      <c r="G490" s="96"/>
      <c r="H490" s="96"/>
      <c r="I490" s="96"/>
      <c r="J490" s="96"/>
      <c r="K490" s="96"/>
      <c r="L490" s="96"/>
      <c r="M490" s="96"/>
      <c r="N490" s="96"/>
      <c r="O490" s="96"/>
      <c r="P490" s="96"/>
      <c r="Q490" s="96"/>
      <c r="R490" s="96"/>
      <c r="S490" s="96"/>
      <c r="T490" s="96"/>
      <c r="U490" s="96"/>
      <c r="V490" s="96"/>
      <c r="W490" s="96"/>
    </row>
    <row r="491" spans="1:23" ht="14.25" customHeight="1" x14ac:dyDescent="0.2">
      <c r="A491" s="96"/>
      <c r="B491" s="96"/>
      <c r="C491" s="96"/>
      <c r="D491" s="96"/>
      <c r="E491" s="96"/>
      <c r="F491" s="96"/>
      <c r="G491" s="96"/>
      <c r="H491" s="96"/>
      <c r="I491" s="96"/>
      <c r="J491" s="96"/>
      <c r="K491" s="96"/>
      <c r="L491" s="96"/>
      <c r="M491" s="96"/>
      <c r="N491" s="96"/>
      <c r="O491" s="96"/>
      <c r="P491" s="96"/>
      <c r="Q491" s="96"/>
      <c r="R491" s="96"/>
      <c r="S491" s="96"/>
      <c r="T491" s="96"/>
      <c r="U491" s="96"/>
      <c r="V491" s="96"/>
      <c r="W491" s="96"/>
    </row>
    <row r="492" spans="1:23" ht="14.25" customHeight="1" x14ac:dyDescent="0.2">
      <c r="A492" s="96"/>
      <c r="B492" s="96"/>
      <c r="C492" s="96"/>
      <c r="D492" s="96"/>
      <c r="E492" s="96"/>
      <c r="F492" s="96"/>
      <c r="G492" s="96"/>
      <c r="H492" s="96"/>
      <c r="I492" s="96"/>
      <c r="J492" s="96"/>
      <c r="K492" s="96"/>
      <c r="L492" s="96"/>
      <c r="M492" s="96"/>
      <c r="N492" s="96"/>
      <c r="O492" s="96"/>
      <c r="P492" s="96"/>
      <c r="Q492" s="96"/>
      <c r="R492" s="96"/>
      <c r="S492" s="96"/>
      <c r="T492" s="96"/>
      <c r="U492" s="96"/>
      <c r="V492" s="96"/>
      <c r="W492" s="96"/>
    </row>
    <row r="493" spans="1:23" ht="14.25" customHeight="1" x14ac:dyDescent="0.2">
      <c r="A493" s="96"/>
      <c r="B493" s="96"/>
      <c r="C493" s="96"/>
      <c r="D493" s="96"/>
      <c r="E493" s="96"/>
      <c r="F493" s="96"/>
      <c r="G493" s="96"/>
      <c r="H493" s="96"/>
      <c r="I493" s="96"/>
      <c r="J493" s="96"/>
      <c r="K493" s="96"/>
      <c r="L493" s="96"/>
      <c r="M493" s="96"/>
      <c r="N493" s="96"/>
      <c r="O493" s="96"/>
      <c r="P493" s="96"/>
      <c r="Q493" s="96"/>
      <c r="R493" s="96"/>
      <c r="S493" s="96"/>
      <c r="T493" s="96"/>
      <c r="U493" s="96"/>
      <c r="V493" s="96"/>
      <c r="W493" s="96"/>
    </row>
    <row r="494" spans="1:23" ht="14.25" customHeight="1" x14ac:dyDescent="0.2">
      <c r="A494" s="96"/>
      <c r="B494" s="96"/>
      <c r="C494" s="96"/>
      <c r="D494" s="96"/>
      <c r="E494" s="96"/>
      <c r="F494" s="96"/>
      <c r="G494" s="96"/>
      <c r="H494" s="96"/>
      <c r="I494" s="96"/>
      <c r="J494" s="96"/>
      <c r="K494" s="96"/>
      <c r="L494" s="96"/>
      <c r="M494" s="96"/>
      <c r="N494" s="96"/>
      <c r="O494" s="96"/>
      <c r="P494" s="96"/>
      <c r="Q494" s="96"/>
      <c r="R494" s="96"/>
      <c r="S494" s="96"/>
      <c r="T494" s="96"/>
      <c r="U494" s="96"/>
      <c r="V494" s="96"/>
      <c r="W494" s="96"/>
    </row>
    <row r="495" spans="1:23" ht="14.25" customHeight="1" x14ac:dyDescent="0.2">
      <c r="A495" s="96"/>
      <c r="B495" s="96"/>
      <c r="C495" s="96"/>
      <c r="D495" s="96"/>
      <c r="E495" s="96"/>
      <c r="F495" s="96"/>
      <c r="G495" s="96"/>
      <c r="H495" s="96"/>
      <c r="I495" s="96"/>
      <c r="J495" s="96"/>
      <c r="K495" s="96"/>
      <c r="L495" s="96"/>
      <c r="M495" s="96"/>
      <c r="N495" s="96"/>
      <c r="O495" s="96"/>
      <c r="P495" s="96"/>
      <c r="Q495" s="96"/>
      <c r="R495" s="96"/>
      <c r="S495" s="96"/>
      <c r="T495" s="96"/>
      <c r="U495" s="96"/>
      <c r="V495" s="96"/>
      <c r="W495" s="96"/>
    </row>
    <row r="496" spans="1:23" ht="14.25" customHeight="1" x14ac:dyDescent="0.2">
      <c r="A496" s="96"/>
      <c r="B496" s="96"/>
      <c r="C496" s="96"/>
      <c r="D496" s="96"/>
      <c r="E496" s="96"/>
      <c r="F496" s="96"/>
      <c r="G496" s="96"/>
      <c r="H496" s="96"/>
      <c r="I496" s="96"/>
      <c r="J496" s="96"/>
      <c r="K496" s="96"/>
      <c r="L496" s="96"/>
      <c r="M496" s="96"/>
      <c r="N496" s="96"/>
      <c r="O496" s="96"/>
      <c r="P496" s="96"/>
      <c r="Q496" s="96"/>
      <c r="R496" s="96"/>
      <c r="S496" s="96"/>
      <c r="T496" s="96"/>
      <c r="U496" s="96"/>
      <c r="V496" s="96"/>
      <c r="W496" s="96"/>
    </row>
    <row r="497" spans="1:23" ht="14.25" customHeight="1" x14ac:dyDescent="0.2">
      <c r="A497" s="96"/>
      <c r="B497" s="96"/>
      <c r="C497" s="96"/>
      <c r="D497" s="96"/>
      <c r="E497" s="96"/>
      <c r="F497" s="96"/>
      <c r="G497" s="96"/>
      <c r="H497" s="96"/>
      <c r="I497" s="96"/>
      <c r="J497" s="96"/>
      <c r="K497" s="96"/>
      <c r="L497" s="96"/>
      <c r="M497" s="96"/>
      <c r="N497" s="96"/>
      <c r="O497" s="96"/>
      <c r="P497" s="96"/>
      <c r="Q497" s="96"/>
      <c r="R497" s="96"/>
      <c r="S497" s="96"/>
      <c r="T497" s="96"/>
      <c r="U497" s="96"/>
      <c r="V497" s="96"/>
      <c r="W497" s="96"/>
    </row>
    <row r="498" spans="1:23" ht="14.25" customHeight="1" x14ac:dyDescent="0.2">
      <c r="A498" s="96"/>
      <c r="B498" s="96"/>
      <c r="C498" s="96"/>
      <c r="D498" s="96"/>
      <c r="E498" s="96"/>
      <c r="F498" s="96"/>
      <c r="G498" s="96"/>
      <c r="H498" s="96"/>
      <c r="I498" s="96"/>
      <c r="J498" s="96"/>
      <c r="K498" s="96"/>
      <c r="L498" s="96"/>
      <c r="M498" s="96"/>
      <c r="N498" s="96"/>
      <c r="O498" s="96"/>
      <c r="P498" s="96"/>
      <c r="Q498" s="96"/>
      <c r="R498" s="96"/>
      <c r="S498" s="96"/>
      <c r="T498" s="96"/>
      <c r="U498" s="96"/>
      <c r="V498" s="96"/>
      <c r="W498" s="96"/>
    </row>
    <row r="499" spans="1:23" ht="14.25" customHeight="1" x14ac:dyDescent="0.2">
      <c r="A499" s="96"/>
      <c r="B499" s="96"/>
      <c r="C499" s="96"/>
      <c r="D499" s="96"/>
      <c r="E499" s="96"/>
      <c r="F499" s="96"/>
      <c r="G499" s="96"/>
      <c r="H499" s="96"/>
      <c r="I499" s="96"/>
      <c r="J499" s="96"/>
      <c r="K499" s="96"/>
      <c r="L499" s="96"/>
      <c r="M499" s="96"/>
      <c r="N499" s="96"/>
      <c r="O499" s="96"/>
      <c r="P499" s="96"/>
      <c r="Q499" s="96"/>
      <c r="R499" s="96"/>
      <c r="S499" s="96"/>
      <c r="T499" s="96"/>
      <c r="U499" s="96"/>
      <c r="V499" s="96"/>
      <c r="W499" s="96"/>
    </row>
    <row r="500" spans="1:23" ht="14.25" customHeight="1" x14ac:dyDescent="0.2">
      <c r="A500" s="96"/>
      <c r="B500" s="96"/>
      <c r="C500" s="96"/>
      <c r="D500" s="96"/>
      <c r="E500" s="96"/>
      <c r="F500" s="96"/>
      <c r="G500" s="96"/>
      <c r="H500" s="96"/>
      <c r="I500" s="96"/>
      <c r="J500" s="96"/>
      <c r="K500" s="96"/>
      <c r="L500" s="96"/>
      <c r="M500" s="96"/>
      <c r="N500" s="96"/>
      <c r="O500" s="96"/>
      <c r="P500" s="96"/>
      <c r="Q500" s="96"/>
      <c r="R500" s="96"/>
      <c r="S500" s="96"/>
      <c r="T500" s="96"/>
      <c r="U500" s="96"/>
      <c r="V500" s="96"/>
      <c r="W500" s="96"/>
    </row>
    <row r="501" spans="1:23" ht="14.25" customHeight="1" x14ac:dyDescent="0.2">
      <c r="A501" s="96"/>
      <c r="B501" s="96"/>
      <c r="C501" s="96"/>
      <c r="D501" s="96"/>
      <c r="E501" s="96"/>
      <c r="F501" s="96"/>
      <c r="G501" s="96"/>
      <c r="H501" s="96"/>
      <c r="I501" s="96"/>
      <c r="J501" s="96"/>
      <c r="K501" s="96"/>
      <c r="L501" s="96"/>
      <c r="M501" s="96"/>
      <c r="N501" s="96"/>
      <c r="O501" s="96"/>
      <c r="P501" s="96"/>
      <c r="Q501" s="96"/>
      <c r="R501" s="96"/>
      <c r="S501" s="96"/>
      <c r="T501" s="96"/>
      <c r="U501" s="96"/>
      <c r="V501" s="96"/>
      <c r="W501" s="96"/>
    </row>
    <row r="502" spans="1:23" ht="14.25" customHeight="1" x14ac:dyDescent="0.2">
      <c r="A502" s="96"/>
      <c r="B502" s="96"/>
      <c r="C502" s="96"/>
      <c r="D502" s="96"/>
      <c r="E502" s="96"/>
      <c r="F502" s="96"/>
      <c r="G502" s="96"/>
      <c r="H502" s="96"/>
      <c r="I502" s="96"/>
      <c r="J502" s="96"/>
      <c r="K502" s="96"/>
      <c r="L502" s="96"/>
      <c r="M502" s="96"/>
      <c r="N502" s="96"/>
      <c r="O502" s="96"/>
      <c r="P502" s="96"/>
      <c r="Q502" s="96"/>
      <c r="R502" s="96"/>
      <c r="S502" s="96"/>
      <c r="T502" s="96"/>
      <c r="U502" s="96"/>
      <c r="V502" s="96"/>
      <c r="W502" s="96"/>
    </row>
    <row r="503" spans="1:23" ht="14.25" customHeight="1" x14ac:dyDescent="0.2">
      <c r="A503" s="96"/>
      <c r="B503" s="96"/>
      <c r="C503" s="96"/>
      <c r="D503" s="96"/>
      <c r="E503" s="96"/>
      <c r="F503" s="96"/>
      <c r="G503" s="96"/>
      <c r="H503" s="96"/>
      <c r="I503" s="96"/>
      <c r="J503" s="96"/>
      <c r="K503" s="96"/>
      <c r="L503" s="96"/>
      <c r="M503" s="96"/>
      <c r="N503" s="96"/>
      <c r="O503" s="96"/>
      <c r="P503" s="96"/>
      <c r="Q503" s="96"/>
      <c r="R503" s="96"/>
      <c r="S503" s="96"/>
      <c r="T503" s="96"/>
      <c r="U503" s="96"/>
      <c r="V503" s="96"/>
      <c r="W503" s="96"/>
    </row>
    <row r="504" spans="1:23" ht="14.25" customHeight="1" x14ac:dyDescent="0.2">
      <c r="A504" s="96"/>
      <c r="B504" s="96"/>
      <c r="C504" s="96"/>
      <c r="D504" s="96"/>
      <c r="E504" s="96"/>
      <c r="F504" s="96"/>
      <c r="G504" s="96"/>
      <c r="H504" s="96"/>
      <c r="I504" s="96"/>
      <c r="J504" s="96"/>
      <c r="K504" s="96"/>
      <c r="L504" s="96"/>
      <c r="M504" s="96"/>
      <c r="N504" s="96"/>
      <c r="O504" s="96"/>
      <c r="P504" s="96"/>
      <c r="Q504" s="96"/>
      <c r="R504" s="96"/>
      <c r="S504" s="96"/>
      <c r="T504" s="96"/>
      <c r="U504" s="96"/>
      <c r="V504" s="96"/>
      <c r="W504" s="96"/>
    </row>
    <row r="505" spans="1:23" ht="14.25" customHeight="1" x14ac:dyDescent="0.2">
      <c r="A505" s="96"/>
      <c r="B505" s="96"/>
      <c r="C505" s="96"/>
      <c r="D505" s="96"/>
      <c r="E505" s="96"/>
      <c r="F505" s="96"/>
      <c r="G505" s="96"/>
      <c r="H505" s="96"/>
      <c r="I505" s="96"/>
      <c r="J505" s="96"/>
      <c r="K505" s="96"/>
      <c r="L505" s="96"/>
      <c r="M505" s="96"/>
      <c r="N505" s="96"/>
      <c r="O505" s="96"/>
      <c r="P505" s="96"/>
      <c r="Q505" s="96"/>
      <c r="R505" s="96"/>
      <c r="S505" s="96"/>
      <c r="T505" s="96"/>
      <c r="U505" s="96"/>
      <c r="V505" s="96"/>
      <c r="W505" s="96"/>
    </row>
    <row r="506" spans="1:23" ht="14.25" customHeight="1" x14ac:dyDescent="0.2">
      <c r="A506" s="96"/>
      <c r="B506" s="96"/>
      <c r="C506" s="96"/>
      <c r="D506" s="96"/>
      <c r="E506" s="96"/>
      <c r="F506" s="96"/>
      <c r="G506" s="96"/>
      <c r="H506" s="96"/>
      <c r="I506" s="96"/>
      <c r="J506" s="96"/>
      <c r="K506" s="96"/>
      <c r="L506" s="96"/>
      <c r="M506" s="96"/>
      <c r="N506" s="96"/>
      <c r="O506" s="96"/>
      <c r="P506" s="96"/>
      <c r="Q506" s="96"/>
      <c r="R506" s="96"/>
      <c r="S506" s="96"/>
      <c r="T506" s="96"/>
      <c r="U506" s="96"/>
      <c r="V506" s="96"/>
      <c r="W506" s="96"/>
    </row>
    <row r="507" spans="1:23" ht="14.25" customHeight="1" x14ac:dyDescent="0.2">
      <c r="A507" s="96"/>
      <c r="B507" s="96"/>
      <c r="C507" s="96"/>
      <c r="D507" s="96"/>
      <c r="E507" s="96"/>
      <c r="F507" s="96"/>
      <c r="G507" s="96"/>
      <c r="H507" s="96"/>
      <c r="I507" s="96"/>
      <c r="J507" s="96"/>
      <c r="K507" s="96"/>
      <c r="L507" s="96"/>
      <c r="M507" s="96"/>
      <c r="N507" s="96"/>
      <c r="O507" s="96"/>
      <c r="P507" s="96"/>
      <c r="Q507" s="96"/>
      <c r="R507" s="96"/>
      <c r="S507" s="96"/>
      <c r="T507" s="96"/>
      <c r="U507" s="96"/>
      <c r="V507" s="96"/>
      <c r="W507" s="96"/>
    </row>
    <row r="508" spans="1:23" ht="14.25" customHeight="1" x14ac:dyDescent="0.2">
      <c r="A508" s="96"/>
      <c r="B508" s="96"/>
      <c r="C508" s="96"/>
      <c r="D508" s="96"/>
      <c r="E508" s="96"/>
      <c r="F508" s="96"/>
      <c r="G508" s="96"/>
      <c r="H508" s="96"/>
      <c r="I508" s="96"/>
      <c r="J508" s="96"/>
      <c r="K508" s="96"/>
      <c r="L508" s="96"/>
      <c r="M508" s="96"/>
      <c r="N508" s="96"/>
      <c r="O508" s="96"/>
      <c r="P508" s="96"/>
      <c r="Q508" s="96"/>
      <c r="R508" s="96"/>
      <c r="S508" s="96"/>
      <c r="T508" s="96"/>
      <c r="U508" s="96"/>
      <c r="V508" s="96"/>
      <c r="W508" s="96"/>
    </row>
    <row r="509" spans="1:23" ht="14.25" customHeight="1" x14ac:dyDescent="0.2">
      <c r="A509" s="96"/>
      <c r="B509" s="96"/>
      <c r="C509" s="96"/>
      <c r="D509" s="96"/>
      <c r="E509" s="96"/>
      <c r="F509" s="96"/>
      <c r="G509" s="96"/>
      <c r="H509" s="96"/>
      <c r="I509" s="96"/>
      <c r="J509" s="96"/>
      <c r="K509" s="96"/>
      <c r="L509" s="96"/>
      <c r="M509" s="96"/>
      <c r="N509" s="96"/>
      <c r="O509" s="96"/>
      <c r="P509" s="96"/>
      <c r="Q509" s="96"/>
      <c r="R509" s="96"/>
      <c r="S509" s="96"/>
      <c r="T509" s="96"/>
      <c r="U509" s="96"/>
      <c r="V509" s="96"/>
      <c r="W509" s="96"/>
    </row>
    <row r="510" spans="1:23" ht="14.25" customHeight="1" x14ac:dyDescent="0.2">
      <c r="A510" s="96"/>
      <c r="B510" s="96"/>
      <c r="C510" s="96"/>
      <c r="D510" s="96"/>
      <c r="E510" s="96"/>
      <c r="F510" s="96"/>
      <c r="G510" s="96"/>
      <c r="H510" s="96"/>
      <c r="I510" s="96"/>
      <c r="J510" s="96"/>
      <c r="K510" s="96"/>
      <c r="L510" s="96"/>
      <c r="M510" s="96"/>
      <c r="N510" s="96"/>
      <c r="O510" s="96"/>
      <c r="P510" s="96"/>
      <c r="Q510" s="96"/>
      <c r="R510" s="96"/>
      <c r="S510" s="96"/>
      <c r="T510" s="96"/>
      <c r="U510" s="96"/>
      <c r="V510" s="96"/>
      <c r="W510" s="96"/>
    </row>
    <row r="511" spans="1:23" ht="14.25" customHeight="1" x14ac:dyDescent="0.2">
      <c r="A511" s="96"/>
      <c r="B511" s="96"/>
      <c r="C511" s="96"/>
      <c r="D511" s="96"/>
      <c r="E511" s="96"/>
      <c r="F511" s="96"/>
      <c r="G511" s="96"/>
      <c r="H511" s="96"/>
      <c r="I511" s="96"/>
      <c r="J511" s="96"/>
      <c r="K511" s="96"/>
      <c r="L511" s="96"/>
      <c r="M511" s="96"/>
      <c r="N511" s="96"/>
      <c r="O511" s="96"/>
      <c r="P511" s="96"/>
      <c r="Q511" s="96"/>
      <c r="R511" s="96"/>
      <c r="S511" s="96"/>
      <c r="T511" s="96"/>
      <c r="U511" s="96"/>
      <c r="V511" s="96"/>
      <c r="W511" s="96"/>
    </row>
    <row r="512" spans="1:23" ht="14.25" customHeight="1" x14ac:dyDescent="0.2">
      <c r="A512" s="96"/>
      <c r="B512" s="96"/>
      <c r="C512" s="96"/>
      <c r="D512" s="96"/>
      <c r="E512" s="96"/>
      <c r="F512" s="96"/>
      <c r="G512" s="96"/>
      <c r="H512" s="96"/>
      <c r="I512" s="96"/>
      <c r="J512" s="96"/>
      <c r="K512" s="96"/>
      <c r="L512" s="96"/>
      <c r="M512" s="96"/>
      <c r="N512" s="96"/>
      <c r="O512" s="96"/>
      <c r="P512" s="96"/>
      <c r="Q512" s="96"/>
      <c r="R512" s="96"/>
      <c r="S512" s="96"/>
      <c r="T512" s="96"/>
      <c r="U512" s="96"/>
      <c r="V512" s="96"/>
      <c r="W512" s="96"/>
    </row>
    <row r="513" spans="1:23" ht="14.25" customHeight="1" x14ac:dyDescent="0.2">
      <c r="A513" s="96"/>
      <c r="B513" s="96"/>
      <c r="C513" s="96"/>
      <c r="D513" s="96"/>
      <c r="E513" s="96"/>
      <c r="F513" s="96"/>
      <c r="G513" s="96"/>
      <c r="H513" s="96"/>
      <c r="I513" s="96"/>
      <c r="J513" s="96"/>
      <c r="K513" s="96"/>
      <c r="L513" s="96"/>
      <c r="M513" s="96"/>
      <c r="N513" s="96"/>
      <c r="O513" s="96"/>
      <c r="P513" s="96"/>
      <c r="Q513" s="96"/>
      <c r="R513" s="96"/>
      <c r="S513" s="96"/>
      <c r="T513" s="96"/>
      <c r="U513" s="96"/>
      <c r="V513" s="96"/>
      <c r="W513" s="96"/>
    </row>
    <row r="514" spans="1:23" ht="14.25" customHeight="1" x14ac:dyDescent="0.2">
      <c r="A514" s="96"/>
      <c r="B514" s="96"/>
      <c r="C514" s="96"/>
      <c r="D514" s="96"/>
      <c r="E514" s="96"/>
      <c r="F514" s="96"/>
      <c r="G514" s="96"/>
      <c r="H514" s="96"/>
      <c r="I514" s="96"/>
      <c r="J514" s="96"/>
      <c r="K514" s="96"/>
      <c r="L514" s="96"/>
      <c r="M514" s="96"/>
      <c r="N514" s="96"/>
      <c r="O514" s="96"/>
      <c r="P514" s="96"/>
      <c r="Q514" s="96"/>
      <c r="R514" s="96"/>
      <c r="S514" s="96"/>
      <c r="T514" s="96"/>
      <c r="U514" s="96"/>
      <c r="V514" s="96"/>
      <c r="W514" s="96"/>
    </row>
    <row r="515" spans="1:23" ht="14.25" customHeight="1" x14ac:dyDescent="0.2">
      <c r="A515" s="96"/>
      <c r="B515" s="96"/>
      <c r="C515" s="96"/>
      <c r="D515" s="96"/>
      <c r="E515" s="96"/>
      <c r="F515" s="96"/>
      <c r="G515" s="96"/>
      <c r="H515" s="96"/>
      <c r="I515" s="96"/>
      <c r="J515" s="96"/>
      <c r="K515" s="96"/>
      <c r="L515" s="96"/>
      <c r="M515" s="96"/>
      <c r="N515" s="96"/>
      <c r="O515" s="96"/>
      <c r="P515" s="96"/>
      <c r="Q515" s="96"/>
      <c r="R515" s="96"/>
      <c r="S515" s="96"/>
      <c r="T515" s="96"/>
      <c r="U515" s="96"/>
      <c r="V515" s="96"/>
      <c r="W515" s="96"/>
    </row>
    <row r="516" spans="1:23" ht="14.25" customHeight="1" x14ac:dyDescent="0.2">
      <c r="A516" s="96"/>
      <c r="B516" s="96"/>
      <c r="C516" s="96"/>
      <c r="D516" s="96"/>
      <c r="E516" s="96"/>
      <c r="F516" s="96"/>
      <c r="G516" s="96"/>
      <c r="H516" s="96"/>
      <c r="I516" s="96"/>
      <c r="J516" s="96"/>
      <c r="K516" s="96"/>
      <c r="L516" s="96"/>
      <c r="M516" s="96"/>
      <c r="N516" s="96"/>
      <c r="O516" s="96"/>
      <c r="P516" s="96"/>
      <c r="Q516" s="96"/>
      <c r="R516" s="96"/>
      <c r="S516" s="96"/>
      <c r="T516" s="96"/>
      <c r="U516" s="96"/>
      <c r="V516" s="96"/>
      <c r="W516" s="96"/>
    </row>
    <row r="517" spans="1:23" ht="14.25" customHeight="1" x14ac:dyDescent="0.2">
      <c r="A517" s="96"/>
      <c r="B517" s="96"/>
      <c r="C517" s="96"/>
      <c r="D517" s="96"/>
      <c r="E517" s="96"/>
      <c r="F517" s="96"/>
      <c r="G517" s="96"/>
      <c r="H517" s="96"/>
      <c r="I517" s="96"/>
      <c r="J517" s="96"/>
      <c r="K517" s="96"/>
      <c r="L517" s="96"/>
      <c r="M517" s="96"/>
      <c r="N517" s="96"/>
      <c r="O517" s="96"/>
      <c r="P517" s="96"/>
      <c r="Q517" s="96"/>
      <c r="R517" s="96"/>
      <c r="S517" s="96"/>
      <c r="T517" s="96"/>
      <c r="U517" s="96"/>
      <c r="V517" s="96"/>
      <c r="W517" s="96"/>
    </row>
    <row r="518" spans="1:23" ht="14.25" customHeight="1" x14ac:dyDescent="0.2">
      <c r="A518" s="96"/>
      <c r="B518" s="96"/>
      <c r="C518" s="96"/>
      <c r="D518" s="96"/>
      <c r="E518" s="96"/>
      <c r="F518" s="96"/>
      <c r="G518" s="96"/>
      <c r="H518" s="96"/>
      <c r="I518" s="96"/>
      <c r="J518" s="96"/>
      <c r="K518" s="96"/>
      <c r="L518" s="96"/>
      <c r="M518" s="96"/>
      <c r="N518" s="96"/>
      <c r="O518" s="96"/>
      <c r="P518" s="96"/>
      <c r="Q518" s="96"/>
      <c r="R518" s="96"/>
      <c r="S518" s="96"/>
      <c r="T518" s="96"/>
      <c r="U518" s="96"/>
      <c r="V518" s="96"/>
      <c r="W518" s="96"/>
    </row>
    <row r="519" spans="1:23" ht="14.25" customHeight="1" x14ac:dyDescent="0.2">
      <c r="A519" s="96"/>
      <c r="B519" s="96"/>
      <c r="C519" s="96"/>
      <c r="D519" s="96"/>
      <c r="E519" s="96"/>
      <c r="F519" s="96"/>
      <c r="G519" s="96"/>
      <c r="H519" s="96"/>
      <c r="I519" s="96"/>
      <c r="J519" s="96"/>
      <c r="K519" s="96"/>
      <c r="L519" s="96"/>
      <c r="M519" s="96"/>
      <c r="N519" s="96"/>
      <c r="O519" s="96"/>
      <c r="P519" s="96"/>
      <c r="Q519" s="96"/>
      <c r="R519" s="96"/>
      <c r="S519" s="96"/>
      <c r="T519" s="96"/>
      <c r="U519" s="96"/>
      <c r="V519" s="96"/>
      <c r="W519" s="96"/>
    </row>
    <row r="520" spans="1:23" ht="14.25" customHeight="1" x14ac:dyDescent="0.2">
      <c r="A520" s="96"/>
      <c r="B520" s="96"/>
      <c r="C520" s="96"/>
      <c r="D520" s="96"/>
      <c r="E520" s="96"/>
      <c r="F520" s="96"/>
      <c r="G520" s="96"/>
      <c r="H520" s="96"/>
      <c r="I520" s="96"/>
      <c r="J520" s="96"/>
      <c r="K520" s="96"/>
      <c r="L520" s="96"/>
      <c r="M520" s="96"/>
      <c r="N520" s="96"/>
      <c r="O520" s="96"/>
      <c r="P520" s="96"/>
      <c r="Q520" s="96"/>
      <c r="R520" s="96"/>
      <c r="S520" s="96"/>
      <c r="T520" s="96"/>
      <c r="U520" s="96"/>
      <c r="V520" s="96"/>
      <c r="W520" s="96"/>
    </row>
    <row r="521" spans="1:23" ht="14.25" customHeight="1" x14ac:dyDescent="0.2">
      <c r="A521" s="96"/>
      <c r="B521" s="96"/>
      <c r="C521" s="96"/>
      <c r="D521" s="96"/>
      <c r="E521" s="96"/>
      <c r="F521" s="96"/>
      <c r="G521" s="96"/>
      <c r="H521" s="96"/>
      <c r="I521" s="96"/>
      <c r="J521" s="96"/>
      <c r="K521" s="96"/>
      <c r="L521" s="96"/>
      <c r="M521" s="96"/>
      <c r="N521" s="96"/>
      <c r="O521" s="96"/>
      <c r="P521" s="96"/>
      <c r="Q521" s="96"/>
      <c r="R521" s="96"/>
      <c r="S521" s="96"/>
      <c r="T521" s="96"/>
      <c r="U521" s="96"/>
      <c r="V521" s="96"/>
      <c r="W521" s="96"/>
    </row>
    <row r="522" spans="1:23" ht="14.25" customHeight="1" x14ac:dyDescent="0.2">
      <c r="A522" s="96"/>
      <c r="B522" s="96"/>
      <c r="C522" s="96"/>
      <c r="D522" s="96"/>
      <c r="E522" s="96"/>
      <c r="F522" s="96"/>
      <c r="G522" s="96"/>
      <c r="H522" s="96"/>
      <c r="I522" s="96"/>
      <c r="J522" s="96"/>
      <c r="K522" s="96"/>
      <c r="L522" s="96"/>
      <c r="M522" s="96"/>
      <c r="N522" s="96"/>
      <c r="O522" s="96"/>
      <c r="P522" s="96"/>
      <c r="Q522" s="96"/>
      <c r="R522" s="96"/>
      <c r="S522" s="96"/>
      <c r="T522" s="96"/>
      <c r="U522" s="96"/>
      <c r="V522" s="96"/>
      <c r="W522" s="96"/>
    </row>
    <row r="523" spans="1:23" ht="14.25" customHeight="1" x14ac:dyDescent="0.2">
      <c r="A523" s="96"/>
      <c r="B523" s="96"/>
      <c r="C523" s="96"/>
      <c r="D523" s="96"/>
      <c r="E523" s="96"/>
      <c r="F523" s="96"/>
      <c r="G523" s="96"/>
      <c r="H523" s="96"/>
      <c r="I523" s="96"/>
      <c r="J523" s="96"/>
      <c r="K523" s="96"/>
      <c r="L523" s="96"/>
      <c r="M523" s="96"/>
      <c r="N523" s="96"/>
      <c r="O523" s="96"/>
      <c r="P523" s="96"/>
      <c r="Q523" s="96"/>
      <c r="R523" s="96"/>
      <c r="S523" s="96"/>
      <c r="T523" s="96"/>
      <c r="U523" s="96"/>
      <c r="V523" s="96"/>
      <c r="W523" s="96"/>
    </row>
    <row r="524" spans="1:23" ht="14.25" customHeight="1" x14ac:dyDescent="0.2">
      <c r="A524" s="96"/>
      <c r="B524" s="96"/>
      <c r="C524" s="96"/>
      <c r="D524" s="96"/>
      <c r="E524" s="96"/>
      <c r="F524" s="96"/>
      <c r="G524" s="96"/>
      <c r="H524" s="96"/>
      <c r="I524" s="96"/>
      <c r="J524" s="96"/>
      <c r="K524" s="96"/>
      <c r="L524" s="96"/>
      <c r="M524" s="96"/>
      <c r="N524" s="96"/>
      <c r="O524" s="96"/>
      <c r="P524" s="96"/>
      <c r="Q524" s="96"/>
      <c r="R524" s="96"/>
      <c r="S524" s="96"/>
      <c r="T524" s="96"/>
      <c r="U524" s="96"/>
      <c r="V524" s="96"/>
      <c r="W524" s="96"/>
    </row>
    <row r="525" spans="1:23" ht="14.25" customHeight="1" x14ac:dyDescent="0.2">
      <c r="A525" s="96"/>
      <c r="B525" s="96"/>
      <c r="C525" s="96"/>
      <c r="D525" s="96"/>
      <c r="E525" s="96"/>
      <c r="F525" s="96"/>
      <c r="G525" s="96"/>
      <c r="H525" s="96"/>
      <c r="I525" s="96"/>
      <c r="J525" s="96"/>
      <c r="K525" s="96"/>
      <c r="L525" s="96"/>
      <c r="M525" s="96"/>
      <c r="N525" s="96"/>
      <c r="O525" s="96"/>
      <c r="P525" s="96"/>
      <c r="Q525" s="96"/>
      <c r="R525" s="96"/>
      <c r="S525" s="96"/>
      <c r="T525" s="96"/>
      <c r="U525" s="96"/>
      <c r="V525" s="96"/>
      <c r="W525" s="96"/>
    </row>
    <row r="526" spans="1:23" ht="14.25" customHeight="1" x14ac:dyDescent="0.2">
      <c r="A526" s="96"/>
      <c r="B526" s="96"/>
      <c r="C526" s="96"/>
      <c r="D526" s="96"/>
      <c r="E526" s="96"/>
      <c r="F526" s="96"/>
      <c r="G526" s="96"/>
      <c r="H526" s="96"/>
      <c r="I526" s="96"/>
      <c r="J526" s="96"/>
      <c r="K526" s="96"/>
      <c r="L526" s="96"/>
      <c r="M526" s="96"/>
      <c r="N526" s="96"/>
      <c r="O526" s="96"/>
      <c r="P526" s="96"/>
      <c r="Q526" s="96"/>
      <c r="R526" s="96"/>
      <c r="S526" s="96"/>
      <c r="T526" s="96"/>
      <c r="U526" s="96"/>
      <c r="V526" s="96"/>
      <c r="W526" s="96"/>
    </row>
    <row r="527" spans="1:23" ht="14.25" customHeight="1" x14ac:dyDescent="0.2">
      <c r="A527" s="96"/>
      <c r="B527" s="96"/>
      <c r="C527" s="96"/>
      <c r="D527" s="96"/>
      <c r="E527" s="96"/>
      <c r="F527" s="96"/>
      <c r="G527" s="96"/>
      <c r="H527" s="96"/>
      <c r="I527" s="96"/>
      <c r="J527" s="96"/>
      <c r="K527" s="96"/>
      <c r="L527" s="96"/>
      <c r="M527" s="96"/>
      <c r="N527" s="96"/>
      <c r="O527" s="96"/>
      <c r="P527" s="96"/>
      <c r="Q527" s="96"/>
      <c r="R527" s="96"/>
      <c r="S527" s="96"/>
      <c r="T527" s="96"/>
      <c r="U527" s="96"/>
      <c r="V527" s="96"/>
      <c r="W527" s="96"/>
    </row>
    <row r="528" spans="1:23" ht="14.25" customHeight="1" x14ac:dyDescent="0.2">
      <c r="A528" s="96"/>
      <c r="B528" s="96"/>
      <c r="C528" s="96"/>
      <c r="D528" s="96"/>
      <c r="E528" s="96"/>
      <c r="F528" s="96"/>
      <c r="G528" s="96"/>
      <c r="H528" s="96"/>
      <c r="I528" s="96"/>
      <c r="J528" s="96"/>
      <c r="K528" s="96"/>
      <c r="L528" s="96"/>
      <c r="M528" s="96"/>
      <c r="N528" s="96"/>
      <c r="O528" s="96"/>
      <c r="P528" s="96"/>
      <c r="Q528" s="96"/>
      <c r="R528" s="96"/>
      <c r="S528" s="96"/>
      <c r="T528" s="96"/>
      <c r="U528" s="96"/>
      <c r="V528" s="96"/>
      <c r="W528" s="96"/>
    </row>
    <row r="529" spans="1:23" ht="14.25" customHeight="1" x14ac:dyDescent="0.2">
      <c r="A529" s="96"/>
      <c r="B529" s="96"/>
      <c r="C529" s="96"/>
      <c r="D529" s="96"/>
      <c r="E529" s="96"/>
      <c r="F529" s="96"/>
      <c r="G529" s="96"/>
      <c r="H529" s="96"/>
      <c r="I529" s="96"/>
      <c r="J529" s="96"/>
      <c r="K529" s="96"/>
      <c r="L529" s="96"/>
      <c r="M529" s="96"/>
      <c r="N529" s="96"/>
      <c r="O529" s="96"/>
      <c r="P529" s="96"/>
      <c r="Q529" s="96"/>
      <c r="R529" s="96"/>
      <c r="S529" s="96"/>
      <c r="T529" s="96"/>
      <c r="U529" s="96"/>
      <c r="V529" s="96"/>
      <c r="W529" s="96"/>
    </row>
    <row r="530" spans="1:23" ht="14.25" customHeight="1" x14ac:dyDescent="0.2">
      <c r="A530" s="96"/>
      <c r="B530" s="96"/>
      <c r="C530" s="96"/>
      <c r="D530" s="96"/>
      <c r="E530" s="96"/>
      <c r="F530" s="96"/>
      <c r="G530" s="96"/>
      <c r="H530" s="96"/>
      <c r="I530" s="96"/>
      <c r="J530" s="96"/>
      <c r="K530" s="96"/>
      <c r="L530" s="96"/>
      <c r="M530" s="96"/>
      <c r="N530" s="96"/>
      <c r="O530" s="96"/>
      <c r="P530" s="96"/>
      <c r="Q530" s="96"/>
      <c r="R530" s="96"/>
      <c r="S530" s="96"/>
      <c r="T530" s="96"/>
      <c r="U530" s="96"/>
      <c r="V530" s="96"/>
      <c r="W530" s="96"/>
    </row>
    <row r="531" spans="1:23" ht="14.25" customHeight="1" x14ac:dyDescent="0.2">
      <c r="A531" s="96"/>
      <c r="B531" s="96"/>
      <c r="C531" s="96"/>
      <c r="D531" s="96"/>
      <c r="E531" s="96"/>
      <c r="F531" s="96"/>
      <c r="G531" s="96"/>
      <c r="H531" s="96"/>
      <c r="I531" s="96"/>
      <c r="J531" s="96"/>
      <c r="K531" s="96"/>
      <c r="L531" s="96"/>
      <c r="M531" s="96"/>
      <c r="N531" s="96"/>
      <c r="O531" s="96"/>
      <c r="P531" s="96"/>
      <c r="Q531" s="96"/>
      <c r="R531" s="96"/>
      <c r="S531" s="96"/>
      <c r="T531" s="96"/>
      <c r="U531" s="96"/>
      <c r="V531" s="96"/>
      <c r="W531" s="96"/>
    </row>
    <row r="532" spans="1:23" ht="14.25" customHeight="1" x14ac:dyDescent="0.2">
      <c r="A532" s="96"/>
      <c r="B532" s="96"/>
      <c r="C532" s="96"/>
      <c r="D532" s="96"/>
      <c r="E532" s="96"/>
      <c r="F532" s="96"/>
      <c r="G532" s="96"/>
      <c r="H532" s="96"/>
      <c r="I532" s="96"/>
      <c r="J532" s="96"/>
      <c r="K532" s="96"/>
      <c r="L532" s="96"/>
      <c r="M532" s="96"/>
      <c r="N532" s="96"/>
      <c r="O532" s="96"/>
      <c r="P532" s="96"/>
      <c r="Q532" s="96"/>
      <c r="R532" s="96"/>
      <c r="S532" s="96"/>
      <c r="T532" s="96"/>
      <c r="U532" s="96"/>
      <c r="V532" s="96"/>
      <c r="W532" s="96"/>
    </row>
    <row r="533" spans="1:23" ht="14.25" customHeight="1" x14ac:dyDescent="0.2">
      <c r="A533" s="96"/>
      <c r="B533" s="96"/>
      <c r="C533" s="96"/>
      <c r="D533" s="96"/>
      <c r="E533" s="96"/>
      <c r="F533" s="96"/>
      <c r="G533" s="96"/>
      <c r="H533" s="96"/>
      <c r="I533" s="96"/>
      <c r="J533" s="96"/>
      <c r="K533" s="96"/>
      <c r="L533" s="96"/>
      <c r="M533" s="96"/>
      <c r="N533" s="96"/>
      <c r="O533" s="96"/>
      <c r="P533" s="96"/>
      <c r="Q533" s="96"/>
      <c r="R533" s="96"/>
      <c r="S533" s="96"/>
      <c r="T533" s="96"/>
      <c r="U533" s="96"/>
      <c r="V533" s="96"/>
      <c r="W533" s="96"/>
    </row>
    <row r="534" spans="1:23" ht="14.25" customHeight="1" x14ac:dyDescent="0.2">
      <c r="A534" s="96"/>
      <c r="B534" s="96"/>
      <c r="C534" s="96"/>
      <c r="D534" s="96"/>
      <c r="E534" s="96"/>
      <c r="F534" s="96"/>
      <c r="G534" s="96"/>
      <c r="H534" s="96"/>
      <c r="I534" s="96"/>
      <c r="J534" s="96"/>
      <c r="K534" s="96"/>
      <c r="L534" s="96"/>
      <c r="M534" s="96"/>
      <c r="N534" s="96"/>
      <c r="O534" s="96"/>
      <c r="P534" s="96"/>
      <c r="Q534" s="96"/>
      <c r="R534" s="96"/>
      <c r="S534" s="96"/>
      <c r="T534" s="96"/>
      <c r="U534" s="96"/>
      <c r="V534" s="96"/>
      <c r="W534" s="96"/>
    </row>
    <row r="535" spans="1:23" ht="14.25" customHeight="1" x14ac:dyDescent="0.2">
      <c r="A535" s="96"/>
      <c r="B535" s="96"/>
      <c r="C535" s="96"/>
      <c r="D535" s="96"/>
      <c r="E535" s="96"/>
      <c r="F535" s="96"/>
      <c r="G535" s="96"/>
      <c r="H535" s="96"/>
      <c r="I535" s="96"/>
      <c r="J535" s="96"/>
      <c r="K535" s="96"/>
      <c r="L535" s="96"/>
      <c r="M535" s="96"/>
      <c r="N535" s="96"/>
      <c r="O535" s="96"/>
      <c r="P535" s="96"/>
      <c r="Q535" s="96"/>
      <c r="R535" s="96"/>
      <c r="S535" s="96"/>
      <c r="T535" s="96"/>
      <c r="U535" s="96"/>
      <c r="V535" s="96"/>
      <c r="W535" s="96"/>
    </row>
    <row r="536" spans="1:23" ht="14.25" customHeight="1" x14ac:dyDescent="0.2">
      <c r="A536" s="96"/>
      <c r="B536" s="96"/>
      <c r="C536" s="96"/>
      <c r="D536" s="96"/>
      <c r="E536" s="96"/>
      <c r="F536" s="96"/>
      <c r="G536" s="96"/>
      <c r="H536" s="96"/>
      <c r="I536" s="96"/>
      <c r="J536" s="96"/>
      <c r="K536" s="96"/>
      <c r="L536" s="96"/>
      <c r="M536" s="96"/>
      <c r="N536" s="96"/>
      <c r="O536" s="96"/>
      <c r="P536" s="96"/>
      <c r="Q536" s="96"/>
      <c r="R536" s="96"/>
      <c r="S536" s="96"/>
      <c r="T536" s="96"/>
      <c r="U536" s="96"/>
      <c r="V536" s="96"/>
      <c r="W536" s="96"/>
    </row>
    <row r="537" spans="1:23" ht="14.25" customHeight="1" x14ac:dyDescent="0.2">
      <c r="A537" s="96"/>
      <c r="B537" s="96"/>
      <c r="C537" s="96"/>
      <c r="D537" s="96"/>
      <c r="E537" s="96"/>
      <c r="F537" s="96"/>
      <c r="G537" s="96"/>
      <c r="H537" s="96"/>
      <c r="I537" s="96"/>
      <c r="J537" s="96"/>
      <c r="K537" s="96"/>
      <c r="L537" s="96"/>
      <c r="M537" s="96"/>
      <c r="N537" s="96"/>
      <c r="O537" s="96"/>
      <c r="P537" s="96"/>
      <c r="Q537" s="96"/>
      <c r="R537" s="96"/>
      <c r="S537" s="96"/>
      <c r="T537" s="96"/>
      <c r="U537" s="96"/>
      <c r="V537" s="96"/>
      <c r="W537" s="96"/>
    </row>
    <row r="538" spans="1:23" ht="14.25" customHeight="1" x14ac:dyDescent="0.2">
      <c r="A538" s="96"/>
      <c r="B538" s="96"/>
      <c r="C538" s="96"/>
      <c r="D538" s="96"/>
      <c r="E538" s="96"/>
      <c r="F538" s="96"/>
      <c r="G538" s="96"/>
      <c r="H538" s="96"/>
      <c r="I538" s="96"/>
      <c r="J538" s="96"/>
      <c r="K538" s="96"/>
      <c r="L538" s="96"/>
      <c r="M538" s="96"/>
      <c r="N538" s="96"/>
      <c r="O538" s="96"/>
      <c r="P538" s="96"/>
      <c r="Q538" s="96"/>
      <c r="R538" s="96"/>
      <c r="S538" s="96"/>
      <c r="T538" s="96"/>
      <c r="U538" s="96"/>
      <c r="V538" s="96"/>
      <c r="W538" s="96"/>
    </row>
    <row r="539" spans="1:23" ht="14.25" customHeight="1" x14ac:dyDescent="0.2">
      <c r="A539" s="96"/>
      <c r="B539" s="96"/>
      <c r="C539" s="96"/>
      <c r="D539" s="96"/>
      <c r="E539" s="96"/>
      <c r="F539" s="96"/>
      <c r="G539" s="96"/>
      <c r="H539" s="96"/>
      <c r="I539" s="96"/>
      <c r="J539" s="96"/>
      <c r="K539" s="96"/>
      <c r="L539" s="96"/>
      <c r="M539" s="96"/>
      <c r="N539" s="96"/>
      <c r="O539" s="96"/>
      <c r="P539" s="96"/>
      <c r="Q539" s="96"/>
      <c r="R539" s="96"/>
      <c r="S539" s="96"/>
      <c r="T539" s="96"/>
      <c r="U539" s="96"/>
      <c r="V539" s="96"/>
      <c r="W539" s="96"/>
    </row>
    <row r="540" spans="1:23" ht="14.25" customHeight="1" x14ac:dyDescent="0.2">
      <c r="A540" s="96"/>
      <c r="B540" s="96"/>
      <c r="C540" s="96"/>
      <c r="D540" s="96"/>
      <c r="E540" s="96"/>
      <c r="F540" s="96"/>
      <c r="G540" s="96"/>
      <c r="H540" s="96"/>
      <c r="I540" s="96"/>
      <c r="J540" s="96"/>
      <c r="K540" s="96"/>
      <c r="L540" s="96"/>
      <c r="M540" s="96"/>
      <c r="N540" s="96"/>
      <c r="O540" s="96"/>
      <c r="P540" s="96"/>
      <c r="Q540" s="96"/>
      <c r="R540" s="96"/>
      <c r="S540" s="96"/>
      <c r="T540" s="96"/>
      <c r="U540" s="96"/>
      <c r="V540" s="96"/>
      <c r="W540" s="96"/>
    </row>
    <row r="541" spans="1:23" ht="14.25" customHeight="1" x14ac:dyDescent="0.2">
      <c r="A541" s="96"/>
      <c r="B541" s="96"/>
      <c r="C541" s="96"/>
      <c r="D541" s="96"/>
      <c r="E541" s="96"/>
      <c r="F541" s="96"/>
      <c r="G541" s="96"/>
      <c r="H541" s="96"/>
      <c r="I541" s="96"/>
      <c r="J541" s="96"/>
      <c r="K541" s="96"/>
      <c r="L541" s="96"/>
      <c r="M541" s="96"/>
      <c r="N541" s="96"/>
      <c r="O541" s="96"/>
      <c r="P541" s="96"/>
      <c r="Q541" s="96"/>
      <c r="R541" s="96"/>
      <c r="S541" s="96"/>
      <c r="T541" s="96"/>
      <c r="U541" s="96"/>
      <c r="V541" s="96"/>
      <c r="W541" s="96"/>
    </row>
    <row r="542" spans="1:23" ht="14.25" customHeight="1" x14ac:dyDescent="0.2">
      <c r="A542" s="96"/>
      <c r="B542" s="96"/>
      <c r="C542" s="96"/>
      <c r="D542" s="96"/>
      <c r="E542" s="96"/>
      <c r="F542" s="96"/>
      <c r="G542" s="96"/>
      <c r="H542" s="96"/>
      <c r="I542" s="96"/>
      <c r="J542" s="96"/>
      <c r="K542" s="96"/>
      <c r="L542" s="96"/>
      <c r="M542" s="96"/>
      <c r="N542" s="96"/>
      <c r="O542" s="96"/>
      <c r="P542" s="96"/>
      <c r="Q542" s="96"/>
      <c r="R542" s="96"/>
      <c r="S542" s="96"/>
      <c r="T542" s="96"/>
      <c r="U542" s="96"/>
      <c r="V542" s="96"/>
      <c r="W542" s="96"/>
    </row>
    <row r="543" spans="1:23" ht="14.25" customHeight="1" x14ac:dyDescent="0.2">
      <c r="A543" s="96"/>
      <c r="B543" s="96"/>
      <c r="C543" s="96"/>
      <c r="D543" s="96"/>
      <c r="E543" s="96"/>
      <c r="F543" s="96"/>
      <c r="G543" s="96"/>
      <c r="H543" s="96"/>
      <c r="I543" s="96"/>
      <c r="J543" s="96"/>
      <c r="K543" s="96"/>
      <c r="L543" s="96"/>
      <c r="M543" s="96"/>
      <c r="N543" s="96"/>
      <c r="O543" s="96"/>
      <c r="P543" s="96"/>
      <c r="Q543" s="96"/>
      <c r="R543" s="96"/>
      <c r="S543" s="96"/>
      <c r="T543" s="96"/>
      <c r="U543" s="96"/>
      <c r="V543" s="96"/>
      <c r="W543" s="96"/>
    </row>
    <row r="544" spans="1:23" ht="14.25" customHeight="1" x14ac:dyDescent="0.2">
      <c r="A544" s="96"/>
      <c r="B544" s="96"/>
      <c r="C544" s="96"/>
      <c r="D544" s="96"/>
      <c r="E544" s="96"/>
      <c r="F544" s="96"/>
      <c r="G544" s="96"/>
      <c r="H544" s="96"/>
      <c r="I544" s="96"/>
      <c r="J544" s="96"/>
      <c r="K544" s="96"/>
      <c r="L544" s="96"/>
      <c r="M544" s="96"/>
      <c r="N544" s="96"/>
      <c r="O544" s="96"/>
      <c r="P544" s="96"/>
      <c r="Q544" s="96"/>
      <c r="R544" s="96"/>
      <c r="S544" s="96"/>
      <c r="T544" s="96"/>
      <c r="U544" s="96"/>
      <c r="V544" s="96"/>
      <c r="W544" s="96"/>
    </row>
    <row r="545" spans="1:23" ht="14.25" customHeight="1" x14ac:dyDescent="0.2">
      <c r="A545" s="96"/>
      <c r="B545" s="96"/>
      <c r="C545" s="96"/>
      <c r="D545" s="96"/>
      <c r="E545" s="96"/>
      <c r="F545" s="96"/>
      <c r="G545" s="96"/>
      <c r="H545" s="96"/>
      <c r="I545" s="96"/>
      <c r="J545" s="96"/>
      <c r="K545" s="96"/>
      <c r="L545" s="96"/>
      <c r="M545" s="96"/>
      <c r="N545" s="96"/>
      <c r="O545" s="96"/>
      <c r="P545" s="96"/>
      <c r="Q545" s="96"/>
      <c r="R545" s="96"/>
      <c r="S545" s="96"/>
      <c r="T545" s="96"/>
      <c r="U545" s="96"/>
      <c r="V545" s="96"/>
      <c r="W545" s="96"/>
    </row>
    <row r="546" spans="1:23" ht="14.25" customHeight="1" x14ac:dyDescent="0.2">
      <c r="A546" s="96"/>
      <c r="B546" s="96"/>
      <c r="C546" s="96"/>
      <c r="D546" s="96"/>
      <c r="E546" s="96"/>
      <c r="F546" s="96"/>
      <c r="G546" s="96"/>
      <c r="H546" s="96"/>
      <c r="I546" s="96"/>
      <c r="J546" s="96"/>
      <c r="K546" s="96"/>
      <c r="L546" s="96"/>
      <c r="M546" s="96"/>
      <c r="N546" s="96"/>
      <c r="O546" s="96"/>
      <c r="P546" s="96"/>
      <c r="Q546" s="96"/>
      <c r="R546" s="96"/>
      <c r="S546" s="96"/>
      <c r="T546" s="96"/>
      <c r="U546" s="96"/>
      <c r="V546" s="96"/>
      <c r="W546" s="96"/>
    </row>
    <row r="547" spans="1:23" ht="14.25" customHeight="1" x14ac:dyDescent="0.2">
      <c r="A547" s="96"/>
      <c r="B547" s="96"/>
      <c r="C547" s="96"/>
      <c r="D547" s="96"/>
      <c r="E547" s="96"/>
      <c r="F547" s="96"/>
      <c r="G547" s="96"/>
      <c r="H547" s="96"/>
      <c r="I547" s="96"/>
      <c r="J547" s="96"/>
      <c r="K547" s="96"/>
      <c r="L547" s="96"/>
      <c r="M547" s="96"/>
      <c r="N547" s="96"/>
      <c r="O547" s="96"/>
      <c r="P547" s="96"/>
      <c r="Q547" s="96"/>
      <c r="R547" s="96"/>
      <c r="S547" s="96"/>
      <c r="T547" s="96"/>
      <c r="U547" s="96"/>
      <c r="V547" s="96"/>
      <c r="W547" s="96"/>
    </row>
    <row r="548" spans="1:23" ht="14.25" customHeight="1" x14ac:dyDescent="0.2">
      <c r="A548" s="96"/>
      <c r="B548" s="96"/>
      <c r="C548" s="96"/>
      <c r="D548" s="96"/>
      <c r="E548" s="96"/>
      <c r="F548" s="96"/>
      <c r="G548" s="96"/>
      <c r="H548" s="96"/>
      <c r="I548" s="96"/>
      <c r="J548" s="96"/>
      <c r="K548" s="96"/>
      <c r="L548" s="96"/>
      <c r="M548" s="96"/>
      <c r="N548" s="96"/>
      <c r="O548" s="96"/>
      <c r="P548" s="96"/>
      <c r="Q548" s="96"/>
      <c r="R548" s="96"/>
      <c r="S548" s="96"/>
      <c r="T548" s="96"/>
      <c r="U548" s="96"/>
      <c r="V548" s="96"/>
      <c r="W548" s="96"/>
    </row>
    <row r="549" spans="1:23" ht="14.25" customHeight="1" x14ac:dyDescent="0.2">
      <c r="A549" s="96"/>
      <c r="B549" s="96"/>
      <c r="C549" s="96"/>
      <c r="D549" s="96"/>
      <c r="E549" s="96"/>
      <c r="F549" s="96"/>
      <c r="G549" s="96"/>
      <c r="H549" s="96"/>
      <c r="I549" s="96"/>
      <c r="J549" s="96"/>
      <c r="K549" s="96"/>
      <c r="L549" s="96"/>
      <c r="M549" s="96"/>
      <c r="N549" s="96"/>
      <c r="O549" s="96"/>
      <c r="P549" s="96"/>
      <c r="Q549" s="96"/>
      <c r="R549" s="96"/>
      <c r="S549" s="96"/>
      <c r="T549" s="96"/>
      <c r="U549" s="96"/>
      <c r="V549" s="96"/>
      <c r="W549" s="96"/>
    </row>
    <row r="550" spans="1:23" ht="14.25" customHeight="1" x14ac:dyDescent="0.2">
      <c r="A550" s="96"/>
      <c r="B550" s="96"/>
      <c r="C550" s="96"/>
      <c r="D550" s="96"/>
      <c r="E550" s="96"/>
      <c r="F550" s="96"/>
      <c r="G550" s="96"/>
      <c r="H550" s="96"/>
      <c r="I550" s="96"/>
      <c r="J550" s="96"/>
      <c r="K550" s="96"/>
      <c r="L550" s="96"/>
      <c r="M550" s="96"/>
      <c r="N550" s="96"/>
      <c r="O550" s="96"/>
      <c r="P550" s="96"/>
      <c r="Q550" s="96"/>
      <c r="R550" s="96"/>
      <c r="S550" s="96"/>
      <c r="T550" s="96"/>
      <c r="U550" s="96"/>
      <c r="V550" s="96"/>
      <c r="W550" s="96"/>
    </row>
    <row r="551" spans="1:23" ht="14.25" customHeight="1" x14ac:dyDescent="0.2">
      <c r="A551" s="96"/>
      <c r="B551" s="96"/>
      <c r="C551" s="96"/>
      <c r="D551" s="96"/>
      <c r="E551" s="96"/>
      <c r="F551" s="96"/>
      <c r="G551" s="96"/>
      <c r="H551" s="96"/>
      <c r="I551" s="96"/>
      <c r="J551" s="96"/>
      <c r="K551" s="96"/>
      <c r="L551" s="96"/>
      <c r="M551" s="96"/>
      <c r="N551" s="96"/>
      <c r="O551" s="96"/>
      <c r="P551" s="96"/>
      <c r="Q551" s="96"/>
      <c r="R551" s="96"/>
      <c r="S551" s="96"/>
      <c r="T551" s="96"/>
      <c r="U551" s="96"/>
      <c r="V551" s="96"/>
      <c r="W551" s="96"/>
    </row>
    <row r="552" spans="1:23" ht="14.25" customHeight="1" x14ac:dyDescent="0.2">
      <c r="A552" s="96"/>
      <c r="B552" s="96"/>
      <c r="C552" s="96"/>
      <c r="D552" s="96"/>
      <c r="E552" s="96"/>
      <c r="F552" s="96"/>
      <c r="G552" s="96"/>
      <c r="H552" s="96"/>
      <c r="I552" s="96"/>
      <c r="J552" s="96"/>
      <c r="K552" s="96"/>
      <c r="L552" s="96"/>
      <c r="M552" s="96"/>
      <c r="N552" s="96"/>
      <c r="O552" s="96"/>
      <c r="P552" s="96"/>
      <c r="Q552" s="96"/>
      <c r="R552" s="96"/>
      <c r="S552" s="96"/>
      <c r="T552" s="96"/>
      <c r="U552" s="96"/>
      <c r="V552" s="96"/>
      <c r="W552" s="96"/>
    </row>
    <row r="553" spans="1:23" ht="14.25" customHeight="1" x14ac:dyDescent="0.2">
      <c r="A553" s="96"/>
      <c r="B553" s="96"/>
      <c r="C553" s="96"/>
      <c r="D553" s="96"/>
      <c r="E553" s="96"/>
      <c r="F553" s="96"/>
      <c r="G553" s="96"/>
      <c r="H553" s="96"/>
      <c r="I553" s="96"/>
      <c r="J553" s="96"/>
      <c r="K553" s="96"/>
      <c r="L553" s="96"/>
      <c r="M553" s="96"/>
      <c r="N553" s="96"/>
      <c r="O553" s="96"/>
      <c r="P553" s="96"/>
      <c r="Q553" s="96"/>
      <c r="R553" s="96"/>
      <c r="S553" s="96"/>
      <c r="T553" s="96"/>
      <c r="U553" s="96"/>
      <c r="V553" s="96"/>
      <c r="W553" s="96"/>
    </row>
    <row r="554" spans="1:23" ht="14.25" customHeight="1" x14ac:dyDescent="0.2">
      <c r="A554" s="96"/>
      <c r="B554" s="96"/>
      <c r="C554" s="96"/>
      <c r="D554" s="96"/>
      <c r="E554" s="96"/>
      <c r="F554" s="96"/>
      <c r="G554" s="96"/>
      <c r="H554" s="96"/>
      <c r="I554" s="96"/>
      <c r="J554" s="96"/>
      <c r="K554" s="96"/>
      <c r="L554" s="96"/>
      <c r="M554" s="96"/>
      <c r="N554" s="96"/>
      <c r="O554" s="96"/>
      <c r="P554" s="96"/>
      <c r="Q554" s="96"/>
      <c r="R554" s="96"/>
      <c r="S554" s="96"/>
      <c r="T554" s="96"/>
      <c r="U554" s="96"/>
      <c r="V554" s="96"/>
      <c r="W554" s="96"/>
    </row>
    <row r="555" spans="1:23" ht="14.25" customHeight="1" x14ac:dyDescent="0.2">
      <c r="A555" s="96"/>
      <c r="B555" s="96"/>
      <c r="C555" s="96"/>
      <c r="D555" s="96"/>
      <c r="E555" s="96"/>
      <c r="F555" s="96"/>
      <c r="G555" s="96"/>
      <c r="H555" s="96"/>
      <c r="I555" s="96"/>
      <c r="J555" s="96"/>
      <c r="K555" s="96"/>
      <c r="L555" s="96"/>
      <c r="M555" s="96"/>
      <c r="N555" s="96"/>
      <c r="O555" s="96"/>
      <c r="P555" s="96"/>
      <c r="Q555" s="96"/>
      <c r="R555" s="96"/>
      <c r="S555" s="96"/>
      <c r="T555" s="96"/>
      <c r="U555" s="96"/>
      <c r="V555" s="96"/>
      <c r="W555" s="96"/>
    </row>
    <row r="556" spans="1:23" ht="14.25" customHeight="1" x14ac:dyDescent="0.2">
      <c r="A556" s="96"/>
      <c r="B556" s="96"/>
      <c r="C556" s="96"/>
      <c r="D556" s="96"/>
      <c r="E556" s="96"/>
      <c r="F556" s="96"/>
      <c r="G556" s="96"/>
      <c r="H556" s="96"/>
      <c r="I556" s="96"/>
      <c r="J556" s="96"/>
      <c r="K556" s="96"/>
      <c r="L556" s="96"/>
      <c r="M556" s="96"/>
      <c r="N556" s="96"/>
      <c r="O556" s="96"/>
      <c r="P556" s="96"/>
      <c r="Q556" s="96"/>
      <c r="R556" s="96"/>
      <c r="S556" s="96"/>
      <c r="T556" s="96"/>
      <c r="U556" s="96"/>
      <c r="V556" s="96"/>
      <c r="W556" s="96"/>
    </row>
    <row r="557" spans="1:23" ht="14.25" customHeight="1" x14ac:dyDescent="0.2">
      <c r="A557" s="96"/>
      <c r="B557" s="96"/>
      <c r="C557" s="96"/>
      <c r="D557" s="96"/>
      <c r="E557" s="96"/>
      <c r="F557" s="96"/>
      <c r="G557" s="96"/>
      <c r="H557" s="96"/>
      <c r="I557" s="96"/>
      <c r="J557" s="96"/>
      <c r="K557" s="96"/>
      <c r="L557" s="96"/>
      <c r="M557" s="96"/>
      <c r="N557" s="96"/>
      <c r="O557" s="96"/>
      <c r="P557" s="96"/>
      <c r="Q557" s="96"/>
      <c r="R557" s="96"/>
      <c r="S557" s="96"/>
      <c r="T557" s="96"/>
      <c r="U557" s="96"/>
      <c r="V557" s="96"/>
      <c r="W557" s="96"/>
    </row>
    <row r="558" spans="1:23" ht="14.25" customHeight="1" x14ac:dyDescent="0.2">
      <c r="A558" s="96"/>
      <c r="B558" s="96"/>
      <c r="C558" s="96"/>
      <c r="D558" s="96"/>
      <c r="E558" s="96"/>
      <c r="F558" s="96"/>
      <c r="G558" s="96"/>
      <c r="H558" s="96"/>
      <c r="I558" s="96"/>
      <c r="J558" s="96"/>
      <c r="K558" s="96"/>
      <c r="L558" s="96"/>
      <c r="M558" s="96"/>
      <c r="N558" s="96"/>
      <c r="O558" s="96"/>
      <c r="P558" s="96"/>
      <c r="Q558" s="96"/>
      <c r="R558" s="96"/>
      <c r="S558" s="96"/>
      <c r="T558" s="96"/>
      <c r="U558" s="96"/>
      <c r="V558" s="96"/>
      <c r="W558" s="96"/>
    </row>
    <row r="559" spans="1:23" ht="14.25" customHeight="1" x14ac:dyDescent="0.2">
      <c r="A559" s="96"/>
      <c r="B559" s="96"/>
      <c r="C559" s="96"/>
      <c r="D559" s="96"/>
      <c r="E559" s="96"/>
      <c r="F559" s="96"/>
      <c r="G559" s="96"/>
      <c r="H559" s="96"/>
      <c r="I559" s="96"/>
      <c r="J559" s="96"/>
      <c r="K559" s="96"/>
      <c r="L559" s="96"/>
      <c r="M559" s="96"/>
      <c r="N559" s="96"/>
      <c r="O559" s="96"/>
      <c r="P559" s="96"/>
      <c r="Q559" s="96"/>
      <c r="R559" s="96"/>
      <c r="S559" s="96"/>
      <c r="T559" s="96"/>
      <c r="U559" s="96"/>
      <c r="V559" s="96"/>
      <c r="W559" s="96"/>
    </row>
    <row r="560" spans="1:23" ht="14.25" customHeight="1" x14ac:dyDescent="0.2">
      <c r="A560" s="96"/>
      <c r="B560" s="96"/>
      <c r="C560" s="96"/>
      <c r="D560" s="96"/>
      <c r="E560" s="96"/>
      <c r="F560" s="96"/>
      <c r="G560" s="96"/>
      <c r="H560" s="96"/>
      <c r="I560" s="96"/>
      <c r="J560" s="96"/>
      <c r="K560" s="96"/>
      <c r="L560" s="96"/>
      <c r="M560" s="96"/>
      <c r="N560" s="96"/>
      <c r="O560" s="96"/>
      <c r="P560" s="96"/>
      <c r="Q560" s="96"/>
      <c r="R560" s="96"/>
      <c r="S560" s="96"/>
      <c r="T560" s="96"/>
      <c r="U560" s="96"/>
      <c r="V560" s="96"/>
      <c r="W560" s="96"/>
    </row>
    <row r="561" spans="1:23" ht="14.25" customHeight="1" x14ac:dyDescent="0.2">
      <c r="A561" s="96"/>
      <c r="B561" s="96"/>
      <c r="C561" s="96"/>
      <c r="D561" s="96"/>
      <c r="E561" s="96"/>
      <c r="F561" s="96"/>
      <c r="G561" s="96"/>
      <c r="H561" s="96"/>
      <c r="I561" s="96"/>
      <c r="J561" s="96"/>
      <c r="K561" s="96"/>
      <c r="L561" s="96"/>
      <c r="M561" s="96"/>
      <c r="N561" s="96"/>
      <c r="O561" s="96"/>
      <c r="P561" s="96"/>
      <c r="Q561" s="96"/>
      <c r="R561" s="96"/>
      <c r="S561" s="96"/>
      <c r="T561" s="96"/>
      <c r="U561" s="96"/>
      <c r="V561" s="96"/>
      <c r="W561" s="96"/>
    </row>
    <row r="562" spans="1:23" ht="14.25" customHeight="1" x14ac:dyDescent="0.2">
      <c r="A562" s="96"/>
      <c r="B562" s="96"/>
      <c r="C562" s="96"/>
      <c r="D562" s="96"/>
      <c r="E562" s="96"/>
      <c r="F562" s="96"/>
      <c r="G562" s="96"/>
      <c r="H562" s="96"/>
      <c r="I562" s="96"/>
      <c r="J562" s="96"/>
      <c r="K562" s="96"/>
      <c r="L562" s="96"/>
      <c r="M562" s="96"/>
      <c r="N562" s="96"/>
      <c r="O562" s="96"/>
      <c r="P562" s="96"/>
      <c r="Q562" s="96"/>
      <c r="R562" s="96"/>
      <c r="S562" s="96"/>
      <c r="T562" s="96"/>
      <c r="U562" s="96"/>
      <c r="V562" s="96"/>
      <c r="W562" s="96"/>
    </row>
    <row r="563" spans="1:23" ht="14.25" customHeight="1" x14ac:dyDescent="0.2">
      <c r="A563" s="96"/>
      <c r="B563" s="96"/>
      <c r="C563" s="96"/>
      <c r="D563" s="96"/>
      <c r="E563" s="96"/>
      <c r="F563" s="96"/>
      <c r="G563" s="96"/>
      <c r="H563" s="96"/>
      <c r="I563" s="96"/>
      <c r="J563" s="96"/>
      <c r="K563" s="96"/>
      <c r="L563" s="96"/>
      <c r="M563" s="96"/>
      <c r="N563" s="96"/>
      <c r="O563" s="96"/>
      <c r="P563" s="96"/>
      <c r="Q563" s="96"/>
      <c r="R563" s="96"/>
      <c r="S563" s="96"/>
      <c r="T563" s="96"/>
      <c r="U563" s="96"/>
      <c r="V563" s="96"/>
      <c r="W563" s="96"/>
    </row>
    <row r="564" spans="1:23" ht="14.25" customHeight="1" x14ac:dyDescent="0.2">
      <c r="A564" s="96"/>
      <c r="B564" s="96"/>
      <c r="C564" s="96"/>
      <c r="D564" s="96"/>
      <c r="E564" s="96"/>
      <c r="F564" s="96"/>
      <c r="G564" s="96"/>
      <c r="H564" s="96"/>
      <c r="I564" s="96"/>
      <c r="J564" s="96"/>
      <c r="K564" s="96"/>
      <c r="L564" s="96"/>
      <c r="M564" s="96"/>
      <c r="N564" s="96"/>
      <c r="O564" s="96"/>
      <c r="P564" s="96"/>
      <c r="Q564" s="96"/>
      <c r="R564" s="96"/>
      <c r="S564" s="96"/>
      <c r="T564" s="96"/>
      <c r="U564" s="96"/>
      <c r="V564" s="96"/>
      <c r="W564" s="96"/>
    </row>
    <row r="565" spans="1:23" ht="14.25" customHeight="1" x14ac:dyDescent="0.2">
      <c r="A565" s="96"/>
      <c r="B565" s="96"/>
      <c r="C565" s="96"/>
      <c r="D565" s="96"/>
      <c r="E565" s="96"/>
      <c r="F565" s="96"/>
      <c r="G565" s="96"/>
      <c r="H565" s="96"/>
      <c r="I565" s="96"/>
      <c r="J565" s="96"/>
      <c r="K565" s="96"/>
      <c r="L565" s="96"/>
      <c r="M565" s="96"/>
      <c r="N565" s="96"/>
      <c r="O565" s="96"/>
      <c r="P565" s="96"/>
      <c r="Q565" s="96"/>
      <c r="R565" s="96"/>
      <c r="S565" s="96"/>
      <c r="T565" s="96"/>
      <c r="U565" s="96"/>
      <c r="V565" s="96"/>
      <c r="W565" s="96"/>
    </row>
    <row r="566" spans="1:23" ht="14.25" customHeight="1" x14ac:dyDescent="0.2">
      <c r="A566" s="96"/>
      <c r="B566" s="96"/>
      <c r="C566" s="96"/>
      <c r="D566" s="96"/>
      <c r="E566" s="96"/>
      <c r="F566" s="96"/>
      <c r="G566" s="96"/>
      <c r="H566" s="96"/>
      <c r="I566" s="96"/>
      <c r="J566" s="96"/>
      <c r="K566" s="96"/>
      <c r="L566" s="96"/>
      <c r="M566" s="96"/>
      <c r="N566" s="96"/>
      <c r="O566" s="96"/>
      <c r="P566" s="96"/>
      <c r="Q566" s="96"/>
      <c r="R566" s="96"/>
      <c r="S566" s="96"/>
      <c r="T566" s="96"/>
      <c r="U566" s="96"/>
      <c r="V566" s="96"/>
      <c r="W566" s="96"/>
    </row>
    <row r="567" spans="1:23" ht="14.25" customHeight="1" x14ac:dyDescent="0.2">
      <c r="A567" s="96"/>
      <c r="B567" s="96"/>
      <c r="C567" s="96"/>
      <c r="D567" s="96"/>
      <c r="E567" s="96"/>
      <c r="F567" s="96"/>
      <c r="G567" s="96"/>
      <c r="H567" s="96"/>
      <c r="I567" s="96"/>
      <c r="J567" s="96"/>
      <c r="K567" s="96"/>
      <c r="L567" s="96"/>
      <c r="M567" s="96"/>
      <c r="N567" s="96"/>
      <c r="O567" s="96"/>
      <c r="P567" s="96"/>
      <c r="Q567" s="96"/>
      <c r="R567" s="96"/>
      <c r="S567" s="96"/>
      <c r="T567" s="96"/>
      <c r="U567" s="96"/>
      <c r="V567" s="96"/>
      <c r="W567" s="96"/>
    </row>
    <row r="568" spans="1:23" ht="14.25" customHeight="1" x14ac:dyDescent="0.2">
      <c r="A568" s="96"/>
      <c r="B568" s="96"/>
      <c r="C568" s="96"/>
      <c r="D568" s="96"/>
      <c r="E568" s="96"/>
      <c r="F568" s="96"/>
      <c r="G568" s="96"/>
      <c r="H568" s="96"/>
      <c r="I568" s="96"/>
      <c r="J568" s="96"/>
      <c r="K568" s="96"/>
      <c r="L568" s="96"/>
      <c r="M568" s="96"/>
      <c r="N568" s="96"/>
      <c r="O568" s="96"/>
      <c r="P568" s="96"/>
      <c r="Q568" s="96"/>
      <c r="R568" s="96"/>
      <c r="S568" s="96"/>
      <c r="T568" s="96"/>
      <c r="U568" s="96"/>
      <c r="V568" s="96"/>
      <c r="W568" s="96"/>
    </row>
    <row r="569" spans="1:23" ht="14.25" customHeight="1" x14ac:dyDescent="0.2">
      <c r="A569" s="96"/>
      <c r="B569" s="96"/>
      <c r="C569" s="96"/>
      <c r="D569" s="96"/>
      <c r="E569" s="96"/>
      <c r="F569" s="96"/>
      <c r="G569" s="96"/>
      <c r="H569" s="96"/>
      <c r="I569" s="96"/>
      <c r="J569" s="96"/>
      <c r="K569" s="96"/>
      <c r="L569" s="96"/>
      <c r="M569" s="96"/>
      <c r="N569" s="96"/>
      <c r="O569" s="96"/>
      <c r="P569" s="96"/>
      <c r="Q569" s="96"/>
      <c r="R569" s="96"/>
      <c r="S569" s="96"/>
      <c r="T569" s="96"/>
      <c r="U569" s="96"/>
      <c r="V569" s="96"/>
      <c r="W569" s="96"/>
    </row>
    <row r="570" spans="1:23" ht="14.25" customHeight="1" x14ac:dyDescent="0.2">
      <c r="A570" s="96"/>
      <c r="B570" s="96"/>
      <c r="C570" s="96"/>
      <c r="D570" s="96"/>
      <c r="E570" s="96"/>
      <c r="F570" s="96"/>
      <c r="G570" s="96"/>
      <c r="H570" s="96"/>
      <c r="I570" s="96"/>
      <c r="J570" s="96"/>
      <c r="K570" s="96"/>
      <c r="L570" s="96"/>
      <c r="M570" s="96"/>
      <c r="N570" s="96"/>
      <c r="O570" s="96"/>
      <c r="P570" s="96"/>
      <c r="Q570" s="96"/>
      <c r="R570" s="96"/>
      <c r="S570" s="96"/>
      <c r="T570" s="96"/>
      <c r="U570" s="96"/>
      <c r="V570" s="96"/>
      <c r="W570" s="96"/>
    </row>
    <row r="571" spans="1:23" ht="14.25" customHeight="1" x14ac:dyDescent="0.2">
      <c r="A571" s="96"/>
      <c r="B571" s="96"/>
      <c r="C571" s="96"/>
      <c r="D571" s="96"/>
      <c r="E571" s="96"/>
      <c r="F571" s="96"/>
      <c r="G571" s="96"/>
      <c r="H571" s="96"/>
      <c r="I571" s="96"/>
      <c r="J571" s="96"/>
      <c r="K571" s="96"/>
      <c r="L571" s="96"/>
      <c r="M571" s="96"/>
      <c r="N571" s="96"/>
      <c r="O571" s="96"/>
      <c r="P571" s="96"/>
      <c r="Q571" s="96"/>
      <c r="R571" s="96"/>
      <c r="S571" s="96"/>
      <c r="T571" s="96"/>
      <c r="U571" s="96"/>
      <c r="V571" s="96"/>
      <c r="W571" s="96"/>
    </row>
    <row r="572" spans="1:23" ht="14.25" customHeight="1" x14ac:dyDescent="0.2">
      <c r="A572" s="96"/>
      <c r="B572" s="96"/>
      <c r="C572" s="96"/>
      <c r="D572" s="96"/>
      <c r="E572" s="96"/>
      <c r="F572" s="96"/>
      <c r="G572" s="96"/>
      <c r="H572" s="96"/>
      <c r="I572" s="96"/>
      <c r="J572" s="96"/>
      <c r="K572" s="96"/>
      <c r="L572" s="96"/>
      <c r="M572" s="96"/>
      <c r="N572" s="96"/>
      <c r="O572" s="96"/>
      <c r="P572" s="96"/>
      <c r="Q572" s="96"/>
      <c r="R572" s="96"/>
      <c r="S572" s="96"/>
      <c r="T572" s="96"/>
      <c r="U572" s="96"/>
      <c r="V572" s="96"/>
      <c r="W572" s="96"/>
    </row>
    <row r="573" spans="1:23" ht="14.25" customHeight="1" x14ac:dyDescent="0.2">
      <c r="A573" s="96"/>
      <c r="B573" s="96"/>
      <c r="C573" s="96"/>
      <c r="D573" s="96"/>
      <c r="E573" s="96"/>
      <c r="F573" s="96"/>
      <c r="G573" s="96"/>
      <c r="H573" s="96"/>
      <c r="I573" s="96"/>
      <c r="J573" s="96"/>
      <c r="K573" s="96"/>
      <c r="L573" s="96"/>
      <c r="M573" s="96"/>
      <c r="N573" s="96"/>
      <c r="O573" s="96"/>
      <c r="P573" s="96"/>
      <c r="Q573" s="96"/>
      <c r="R573" s="96"/>
      <c r="S573" s="96"/>
      <c r="T573" s="96"/>
      <c r="U573" s="96"/>
      <c r="V573" s="96"/>
      <c r="W573" s="96"/>
    </row>
    <row r="574" spans="1:23" ht="14.25" customHeight="1" x14ac:dyDescent="0.2">
      <c r="A574" s="96"/>
      <c r="B574" s="96"/>
      <c r="C574" s="96"/>
      <c r="D574" s="96"/>
      <c r="E574" s="96"/>
      <c r="F574" s="96"/>
      <c r="G574" s="96"/>
      <c r="H574" s="96"/>
      <c r="I574" s="96"/>
      <c r="J574" s="96"/>
      <c r="K574" s="96"/>
      <c r="L574" s="96"/>
      <c r="M574" s="96"/>
      <c r="N574" s="96"/>
      <c r="O574" s="96"/>
      <c r="P574" s="96"/>
      <c r="Q574" s="96"/>
      <c r="R574" s="96"/>
      <c r="S574" s="96"/>
      <c r="T574" s="96"/>
      <c r="U574" s="96"/>
      <c r="V574" s="96"/>
      <c r="W574" s="96"/>
    </row>
    <row r="575" spans="1:23" ht="14.25" customHeight="1" x14ac:dyDescent="0.2">
      <c r="A575" s="96"/>
      <c r="B575" s="96"/>
      <c r="C575" s="96"/>
      <c r="D575" s="96"/>
      <c r="E575" s="96"/>
      <c r="F575" s="96"/>
      <c r="G575" s="96"/>
      <c r="H575" s="96"/>
      <c r="I575" s="96"/>
      <c r="J575" s="96"/>
      <c r="K575" s="96"/>
      <c r="L575" s="96"/>
      <c r="M575" s="96"/>
      <c r="N575" s="96"/>
      <c r="O575" s="96"/>
      <c r="P575" s="96"/>
      <c r="Q575" s="96"/>
      <c r="R575" s="96"/>
      <c r="S575" s="96"/>
      <c r="T575" s="96"/>
      <c r="U575" s="96"/>
      <c r="V575" s="96"/>
      <c r="W575" s="96"/>
    </row>
    <row r="576" spans="1:23" ht="14.25" customHeight="1" x14ac:dyDescent="0.2">
      <c r="A576" s="96"/>
      <c r="B576" s="96"/>
      <c r="C576" s="96"/>
      <c r="D576" s="96"/>
      <c r="E576" s="96"/>
      <c r="F576" s="96"/>
      <c r="G576" s="96"/>
      <c r="H576" s="96"/>
      <c r="I576" s="96"/>
      <c r="J576" s="96"/>
      <c r="K576" s="96"/>
      <c r="L576" s="96"/>
      <c r="M576" s="96"/>
      <c r="N576" s="96"/>
      <c r="O576" s="96"/>
      <c r="P576" s="96"/>
      <c r="Q576" s="96"/>
      <c r="R576" s="96"/>
      <c r="S576" s="96"/>
      <c r="T576" s="96"/>
      <c r="U576" s="96"/>
      <c r="V576" s="96"/>
      <c r="W576" s="96"/>
    </row>
    <row r="577" spans="1:23" ht="14.25" customHeight="1" x14ac:dyDescent="0.2">
      <c r="A577" s="96"/>
      <c r="B577" s="96"/>
      <c r="C577" s="96"/>
      <c r="D577" s="96"/>
      <c r="E577" s="96"/>
      <c r="F577" s="96"/>
      <c r="G577" s="96"/>
      <c r="H577" s="96"/>
      <c r="I577" s="96"/>
      <c r="J577" s="96"/>
      <c r="K577" s="96"/>
      <c r="L577" s="96"/>
      <c r="M577" s="96"/>
      <c r="N577" s="96"/>
      <c r="O577" s="96"/>
      <c r="P577" s="96"/>
      <c r="Q577" s="96"/>
      <c r="R577" s="96"/>
      <c r="S577" s="96"/>
      <c r="T577" s="96"/>
      <c r="U577" s="96"/>
      <c r="V577" s="96"/>
      <c r="W577" s="96"/>
    </row>
    <row r="578" spans="1:23" ht="14.25" customHeight="1" x14ac:dyDescent="0.2">
      <c r="A578" s="96"/>
      <c r="B578" s="96"/>
      <c r="C578" s="96"/>
      <c r="D578" s="96"/>
      <c r="E578" s="96"/>
      <c r="F578" s="96"/>
      <c r="G578" s="96"/>
      <c r="H578" s="96"/>
      <c r="I578" s="96"/>
      <c r="J578" s="96"/>
      <c r="K578" s="96"/>
      <c r="L578" s="96"/>
      <c r="M578" s="96"/>
      <c r="N578" s="96"/>
      <c r="O578" s="96"/>
      <c r="P578" s="96"/>
      <c r="Q578" s="96"/>
      <c r="R578" s="96"/>
      <c r="S578" s="96"/>
      <c r="T578" s="96"/>
      <c r="U578" s="96"/>
      <c r="V578" s="96"/>
      <c r="W578" s="96"/>
    </row>
    <row r="579" spans="1:23" ht="14.25" customHeight="1" x14ac:dyDescent="0.2">
      <c r="A579" s="96"/>
      <c r="B579" s="96"/>
      <c r="C579" s="96"/>
      <c r="D579" s="96"/>
      <c r="E579" s="96"/>
      <c r="F579" s="96"/>
      <c r="G579" s="96"/>
      <c r="H579" s="96"/>
      <c r="I579" s="96"/>
      <c r="J579" s="96"/>
      <c r="K579" s="96"/>
      <c r="L579" s="96"/>
      <c r="M579" s="96"/>
      <c r="N579" s="96"/>
      <c r="O579" s="96"/>
      <c r="P579" s="96"/>
      <c r="Q579" s="96"/>
      <c r="R579" s="96"/>
      <c r="S579" s="96"/>
      <c r="T579" s="96"/>
      <c r="U579" s="96"/>
      <c r="V579" s="96"/>
      <c r="W579" s="96"/>
    </row>
    <row r="580" spans="1:23" ht="14.25" customHeight="1" x14ac:dyDescent="0.2">
      <c r="A580" s="96"/>
      <c r="B580" s="96"/>
      <c r="C580" s="96"/>
      <c r="D580" s="96"/>
      <c r="E580" s="96"/>
      <c r="F580" s="96"/>
      <c r="G580" s="96"/>
      <c r="H580" s="96"/>
      <c r="I580" s="96"/>
      <c r="J580" s="96"/>
      <c r="K580" s="96"/>
      <c r="L580" s="96"/>
      <c r="M580" s="96"/>
      <c r="N580" s="96"/>
      <c r="O580" s="96"/>
      <c r="P580" s="96"/>
      <c r="Q580" s="96"/>
      <c r="R580" s="96"/>
      <c r="S580" s="96"/>
      <c r="T580" s="96"/>
      <c r="U580" s="96"/>
      <c r="V580" s="96"/>
      <c r="W580" s="96"/>
    </row>
    <row r="581" spans="1:23" ht="14.25" customHeight="1" x14ac:dyDescent="0.2">
      <c r="A581" s="96"/>
      <c r="B581" s="96"/>
      <c r="C581" s="96"/>
      <c r="D581" s="96"/>
      <c r="E581" s="96"/>
      <c r="F581" s="96"/>
      <c r="G581" s="96"/>
      <c r="H581" s="96"/>
      <c r="I581" s="96"/>
      <c r="J581" s="96"/>
      <c r="K581" s="96"/>
      <c r="L581" s="96"/>
      <c r="M581" s="96"/>
      <c r="N581" s="96"/>
      <c r="O581" s="96"/>
      <c r="P581" s="96"/>
      <c r="Q581" s="96"/>
      <c r="R581" s="96"/>
      <c r="S581" s="96"/>
      <c r="T581" s="96"/>
      <c r="U581" s="96"/>
      <c r="V581" s="96"/>
      <c r="W581" s="96"/>
    </row>
    <row r="582" spans="1:23" ht="14.25" customHeight="1" x14ac:dyDescent="0.2">
      <c r="A582" s="96"/>
      <c r="B582" s="96"/>
      <c r="C582" s="96"/>
      <c r="D582" s="96"/>
      <c r="E582" s="96"/>
      <c r="F582" s="96"/>
      <c r="G582" s="96"/>
      <c r="H582" s="96"/>
      <c r="I582" s="96"/>
      <c r="J582" s="96"/>
      <c r="K582" s="96"/>
      <c r="L582" s="96"/>
      <c r="M582" s="96"/>
      <c r="N582" s="96"/>
      <c r="O582" s="96"/>
      <c r="P582" s="96"/>
      <c r="Q582" s="96"/>
      <c r="R582" s="96"/>
      <c r="S582" s="96"/>
      <c r="T582" s="96"/>
      <c r="U582" s="96"/>
      <c r="V582" s="96"/>
      <c r="W582" s="96"/>
    </row>
    <row r="583" spans="1:23" ht="14.25" customHeight="1" x14ac:dyDescent="0.2">
      <c r="A583" s="96"/>
      <c r="B583" s="96"/>
      <c r="C583" s="96"/>
      <c r="D583" s="96"/>
      <c r="E583" s="96"/>
      <c r="F583" s="96"/>
      <c r="G583" s="96"/>
      <c r="H583" s="96"/>
      <c r="I583" s="96"/>
      <c r="J583" s="96"/>
      <c r="K583" s="96"/>
      <c r="L583" s="96"/>
      <c r="M583" s="96"/>
      <c r="N583" s="96"/>
      <c r="O583" s="96"/>
      <c r="P583" s="96"/>
      <c r="Q583" s="96"/>
      <c r="R583" s="96"/>
      <c r="S583" s="96"/>
      <c r="T583" s="96"/>
      <c r="U583" s="96"/>
      <c r="V583" s="96"/>
      <c r="W583" s="96"/>
    </row>
    <row r="584" spans="1:23" ht="14.25" customHeight="1" x14ac:dyDescent="0.2">
      <c r="A584" s="96"/>
      <c r="B584" s="96"/>
      <c r="C584" s="96"/>
      <c r="D584" s="96"/>
      <c r="E584" s="96"/>
      <c r="F584" s="96"/>
      <c r="G584" s="96"/>
      <c r="H584" s="96"/>
      <c r="I584" s="96"/>
      <c r="J584" s="96"/>
      <c r="K584" s="96"/>
      <c r="L584" s="96"/>
      <c r="M584" s="96"/>
      <c r="N584" s="96"/>
      <c r="O584" s="96"/>
      <c r="P584" s="96"/>
      <c r="Q584" s="96"/>
      <c r="R584" s="96"/>
      <c r="S584" s="96"/>
      <c r="T584" s="96"/>
      <c r="U584" s="96"/>
      <c r="V584" s="96"/>
      <c r="W584" s="96"/>
    </row>
    <row r="585" spans="1:23" ht="14.25" customHeight="1" x14ac:dyDescent="0.2">
      <c r="A585" s="96"/>
      <c r="B585" s="96"/>
      <c r="C585" s="96"/>
      <c r="D585" s="96"/>
      <c r="E585" s="96"/>
      <c r="F585" s="96"/>
      <c r="G585" s="96"/>
      <c r="H585" s="96"/>
      <c r="I585" s="96"/>
      <c r="J585" s="96"/>
      <c r="K585" s="96"/>
      <c r="L585" s="96"/>
      <c r="M585" s="96"/>
      <c r="N585" s="96"/>
      <c r="O585" s="96"/>
      <c r="P585" s="96"/>
      <c r="Q585" s="96"/>
      <c r="R585" s="96"/>
      <c r="S585" s="96"/>
      <c r="T585" s="96"/>
      <c r="U585" s="96"/>
      <c r="V585" s="96"/>
      <c r="W585" s="96"/>
    </row>
    <row r="586" spans="1:23" ht="14.25" customHeight="1" x14ac:dyDescent="0.2">
      <c r="A586" s="96"/>
      <c r="B586" s="96"/>
      <c r="C586" s="96"/>
      <c r="D586" s="96"/>
      <c r="E586" s="96"/>
      <c r="F586" s="96"/>
      <c r="G586" s="96"/>
      <c r="H586" s="96"/>
      <c r="I586" s="96"/>
      <c r="J586" s="96"/>
      <c r="K586" s="96"/>
      <c r="L586" s="96"/>
      <c r="M586" s="96"/>
      <c r="N586" s="96"/>
      <c r="O586" s="96"/>
      <c r="P586" s="96"/>
      <c r="Q586" s="96"/>
      <c r="R586" s="96"/>
      <c r="S586" s="96"/>
      <c r="T586" s="96"/>
      <c r="U586" s="96"/>
      <c r="V586" s="96"/>
      <c r="W586" s="96"/>
    </row>
    <row r="587" spans="1:23" ht="14.25" customHeight="1" x14ac:dyDescent="0.2">
      <c r="A587" s="96"/>
      <c r="B587" s="96"/>
      <c r="C587" s="96"/>
      <c r="D587" s="96"/>
      <c r="E587" s="96"/>
      <c r="F587" s="96"/>
      <c r="G587" s="96"/>
      <c r="H587" s="96"/>
      <c r="I587" s="96"/>
      <c r="J587" s="96"/>
      <c r="K587" s="96"/>
      <c r="L587" s="96"/>
      <c r="M587" s="96"/>
      <c r="N587" s="96"/>
      <c r="O587" s="96"/>
      <c r="P587" s="96"/>
      <c r="Q587" s="96"/>
      <c r="R587" s="96"/>
      <c r="S587" s="96"/>
      <c r="T587" s="96"/>
      <c r="U587" s="96"/>
      <c r="V587" s="96"/>
      <c r="W587" s="96"/>
    </row>
    <row r="588" spans="1:23" ht="14.25" customHeight="1" x14ac:dyDescent="0.2">
      <c r="A588" s="96"/>
      <c r="B588" s="96"/>
      <c r="C588" s="96"/>
      <c r="D588" s="96"/>
      <c r="E588" s="96"/>
      <c r="F588" s="96"/>
      <c r="G588" s="96"/>
      <c r="H588" s="96"/>
      <c r="I588" s="96"/>
      <c r="J588" s="96"/>
      <c r="K588" s="96"/>
      <c r="L588" s="96"/>
      <c r="M588" s="96"/>
      <c r="N588" s="96"/>
      <c r="O588" s="96"/>
      <c r="P588" s="96"/>
      <c r="Q588" s="96"/>
      <c r="R588" s="96"/>
      <c r="S588" s="96"/>
      <c r="T588" s="96"/>
      <c r="U588" s="96"/>
      <c r="V588" s="96"/>
      <c r="W588" s="96"/>
    </row>
    <row r="589" spans="1:23" ht="14.25" customHeight="1" x14ac:dyDescent="0.2">
      <c r="A589" s="96"/>
      <c r="B589" s="96"/>
      <c r="C589" s="96"/>
      <c r="D589" s="96"/>
      <c r="E589" s="96"/>
      <c r="F589" s="96"/>
      <c r="G589" s="96"/>
      <c r="H589" s="96"/>
      <c r="I589" s="96"/>
      <c r="J589" s="96"/>
      <c r="K589" s="96"/>
      <c r="L589" s="96"/>
      <c r="M589" s="96"/>
      <c r="N589" s="96"/>
      <c r="O589" s="96"/>
      <c r="P589" s="96"/>
      <c r="Q589" s="96"/>
      <c r="R589" s="96"/>
      <c r="S589" s="96"/>
      <c r="T589" s="96"/>
      <c r="U589" s="96"/>
      <c r="V589" s="96"/>
      <c r="W589" s="96"/>
    </row>
    <row r="590" spans="1:23" ht="14.25" customHeight="1" x14ac:dyDescent="0.2">
      <c r="A590" s="96"/>
      <c r="B590" s="96"/>
      <c r="C590" s="96"/>
      <c r="D590" s="96"/>
      <c r="E590" s="96"/>
      <c r="F590" s="96"/>
      <c r="G590" s="96"/>
      <c r="H590" s="96"/>
      <c r="I590" s="96"/>
      <c r="J590" s="96"/>
      <c r="K590" s="96"/>
      <c r="L590" s="96"/>
      <c r="M590" s="96"/>
      <c r="N590" s="96"/>
      <c r="O590" s="96"/>
      <c r="P590" s="96"/>
      <c r="Q590" s="96"/>
      <c r="R590" s="96"/>
      <c r="S590" s="96"/>
      <c r="T590" s="96"/>
      <c r="U590" s="96"/>
      <c r="V590" s="96"/>
      <c r="W590" s="96"/>
    </row>
    <row r="591" spans="1:23" ht="14.25" customHeight="1" x14ac:dyDescent="0.2">
      <c r="A591" s="96"/>
      <c r="B591" s="96"/>
      <c r="C591" s="96"/>
      <c r="D591" s="96"/>
      <c r="E591" s="96"/>
      <c r="F591" s="96"/>
      <c r="G591" s="96"/>
      <c r="H591" s="96"/>
      <c r="I591" s="96"/>
      <c r="J591" s="96"/>
      <c r="K591" s="96"/>
      <c r="L591" s="96"/>
      <c r="M591" s="96"/>
      <c r="N591" s="96"/>
      <c r="O591" s="96"/>
      <c r="P591" s="96"/>
      <c r="Q591" s="96"/>
      <c r="R591" s="96"/>
      <c r="S591" s="96"/>
      <c r="T591" s="96"/>
      <c r="U591" s="96"/>
      <c r="V591" s="96"/>
      <c r="W591" s="96"/>
    </row>
    <row r="592" spans="1:23" ht="14.25" customHeight="1" x14ac:dyDescent="0.2">
      <c r="A592" s="96"/>
      <c r="B592" s="96"/>
      <c r="C592" s="96"/>
      <c r="D592" s="96"/>
      <c r="E592" s="96"/>
      <c r="F592" s="96"/>
      <c r="G592" s="96"/>
      <c r="H592" s="96"/>
      <c r="I592" s="96"/>
      <c r="J592" s="96"/>
      <c r="K592" s="96"/>
      <c r="L592" s="96"/>
      <c r="M592" s="96"/>
      <c r="N592" s="96"/>
      <c r="O592" s="96"/>
      <c r="P592" s="96"/>
      <c r="Q592" s="96"/>
      <c r="R592" s="96"/>
      <c r="S592" s="96"/>
      <c r="T592" s="96"/>
      <c r="U592" s="96"/>
      <c r="V592" s="96"/>
      <c r="W592" s="96"/>
    </row>
    <row r="593" spans="1:23" ht="14.25" customHeight="1" x14ac:dyDescent="0.2">
      <c r="A593" s="96"/>
      <c r="B593" s="96"/>
      <c r="C593" s="96"/>
      <c r="D593" s="96"/>
      <c r="E593" s="96"/>
      <c r="F593" s="96"/>
      <c r="G593" s="96"/>
      <c r="H593" s="96"/>
      <c r="I593" s="96"/>
      <c r="J593" s="96"/>
      <c r="K593" s="96"/>
      <c r="L593" s="96"/>
      <c r="M593" s="96"/>
      <c r="N593" s="96"/>
      <c r="O593" s="96"/>
      <c r="P593" s="96"/>
      <c r="Q593" s="96"/>
      <c r="R593" s="96"/>
      <c r="S593" s="96"/>
      <c r="T593" s="96"/>
      <c r="U593" s="96"/>
      <c r="V593" s="96"/>
      <c r="W593" s="96"/>
    </row>
    <row r="594" spans="1:23" ht="14.25" customHeight="1" x14ac:dyDescent="0.2">
      <c r="A594" s="96"/>
      <c r="B594" s="96"/>
      <c r="C594" s="96"/>
      <c r="D594" s="96"/>
      <c r="E594" s="96"/>
      <c r="F594" s="96"/>
      <c r="G594" s="96"/>
      <c r="H594" s="96"/>
      <c r="I594" s="96"/>
      <c r="J594" s="96"/>
      <c r="K594" s="96"/>
      <c r="L594" s="96"/>
      <c r="M594" s="96"/>
      <c r="N594" s="96"/>
      <c r="O594" s="96"/>
      <c r="P594" s="96"/>
      <c r="Q594" s="96"/>
      <c r="R594" s="96"/>
      <c r="S594" s="96"/>
      <c r="T594" s="96"/>
      <c r="U594" s="96"/>
      <c r="V594" s="96"/>
      <c r="W594" s="96"/>
    </row>
    <row r="595" spans="1:23" ht="14.25" customHeight="1" x14ac:dyDescent="0.2">
      <c r="A595" s="96"/>
      <c r="B595" s="96"/>
      <c r="C595" s="96"/>
      <c r="D595" s="96"/>
      <c r="E595" s="96"/>
      <c r="F595" s="96"/>
      <c r="G595" s="96"/>
      <c r="H595" s="96"/>
      <c r="I595" s="96"/>
      <c r="J595" s="96"/>
      <c r="K595" s="96"/>
      <c r="L595" s="96"/>
      <c r="M595" s="96"/>
      <c r="N595" s="96"/>
      <c r="O595" s="96"/>
      <c r="P595" s="96"/>
      <c r="Q595" s="96"/>
      <c r="R595" s="96"/>
      <c r="S595" s="96"/>
      <c r="T595" s="96"/>
      <c r="U595" s="96"/>
      <c r="V595" s="96"/>
      <c r="W595" s="96"/>
    </row>
    <row r="596" spans="1:23" ht="14.25" customHeight="1" x14ac:dyDescent="0.2">
      <c r="A596" s="96"/>
      <c r="B596" s="96"/>
      <c r="C596" s="96"/>
      <c r="D596" s="96"/>
      <c r="E596" s="96"/>
      <c r="F596" s="96"/>
      <c r="G596" s="96"/>
      <c r="H596" s="96"/>
      <c r="I596" s="96"/>
      <c r="J596" s="96"/>
      <c r="K596" s="96"/>
      <c r="L596" s="96"/>
      <c r="M596" s="96"/>
      <c r="N596" s="96"/>
      <c r="O596" s="96"/>
      <c r="P596" s="96"/>
      <c r="Q596" s="96"/>
      <c r="R596" s="96"/>
      <c r="S596" s="96"/>
      <c r="T596" s="96"/>
      <c r="U596" s="96"/>
      <c r="V596" s="96"/>
      <c r="W596" s="96"/>
    </row>
    <row r="597" spans="1:23" ht="14.25" customHeight="1" x14ac:dyDescent="0.2">
      <c r="A597" s="96"/>
      <c r="B597" s="96"/>
      <c r="C597" s="96"/>
      <c r="D597" s="96"/>
      <c r="E597" s="96"/>
      <c r="F597" s="96"/>
      <c r="G597" s="96"/>
      <c r="H597" s="96"/>
      <c r="I597" s="96"/>
      <c r="J597" s="96"/>
      <c r="K597" s="96"/>
      <c r="L597" s="96"/>
      <c r="M597" s="96"/>
      <c r="N597" s="96"/>
      <c r="O597" s="96"/>
      <c r="P597" s="96"/>
      <c r="Q597" s="96"/>
      <c r="R597" s="96"/>
      <c r="S597" s="96"/>
      <c r="T597" s="96"/>
      <c r="U597" s="96"/>
      <c r="V597" s="96"/>
      <c r="W597" s="96"/>
    </row>
    <row r="598" spans="1:23" ht="14.25" customHeight="1" x14ac:dyDescent="0.2">
      <c r="A598" s="96"/>
      <c r="B598" s="96"/>
      <c r="C598" s="96"/>
      <c r="D598" s="96"/>
      <c r="E598" s="96"/>
      <c r="F598" s="96"/>
      <c r="G598" s="96"/>
      <c r="H598" s="96"/>
      <c r="I598" s="96"/>
      <c r="J598" s="96"/>
      <c r="K598" s="96"/>
      <c r="L598" s="96"/>
      <c r="M598" s="96"/>
      <c r="N598" s="96"/>
      <c r="O598" s="96"/>
      <c r="P598" s="96"/>
      <c r="Q598" s="96"/>
      <c r="R598" s="96"/>
      <c r="S598" s="96"/>
      <c r="T598" s="96"/>
      <c r="U598" s="96"/>
      <c r="V598" s="96"/>
      <c r="W598" s="96"/>
    </row>
    <row r="599" spans="1:23" ht="14.25" customHeight="1" x14ac:dyDescent="0.2">
      <c r="A599" s="96"/>
      <c r="B599" s="96"/>
      <c r="C599" s="96"/>
      <c r="D599" s="96"/>
      <c r="E599" s="96"/>
      <c r="F599" s="96"/>
      <c r="G599" s="96"/>
      <c r="H599" s="96"/>
      <c r="I599" s="96"/>
      <c r="J599" s="96"/>
      <c r="K599" s="96"/>
      <c r="L599" s="96"/>
      <c r="M599" s="96"/>
      <c r="N599" s="96"/>
      <c r="O599" s="96"/>
      <c r="P599" s="96"/>
      <c r="Q599" s="96"/>
      <c r="R599" s="96"/>
      <c r="S599" s="96"/>
      <c r="T599" s="96"/>
      <c r="U599" s="96"/>
      <c r="V599" s="96"/>
      <c r="W599" s="96"/>
    </row>
    <row r="600" spans="1:23" ht="14.25" customHeight="1" x14ac:dyDescent="0.2">
      <c r="A600" s="96"/>
      <c r="B600" s="96"/>
      <c r="C600" s="96"/>
      <c r="D600" s="96"/>
      <c r="E600" s="96"/>
      <c r="F600" s="96"/>
      <c r="G600" s="96"/>
      <c r="H600" s="96"/>
      <c r="I600" s="96"/>
      <c r="J600" s="96"/>
      <c r="K600" s="96"/>
      <c r="L600" s="96"/>
      <c r="M600" s="96"/>
      <c r="N600" s="96"/>
      <c r="O600" s="96"/>
      <c r="P600" s="96"/>
      <c r="Q600" s="96"/>
      <c r="R600" s="96"/>
      <c r="S600" s="96"/>
      <c r="T600" s="96"/>
      <c r="U600" s="96"/>
      <c r="V600" s="96"/>
      <c r="W600" s="96"/>
    </row>
    <row r="601" spans="1:23" ht="14.25" customHeight="1" x14ac:dyDescent="0.2">
      <c r="A601" s="96"/>
      <c r="B601" s="96"/>
      <c r="C601" s="96"/>
      <c r="D601" s="96"/>
      <c r="E601" s="96"/>
      <c r="F601" s="96"/>
      <c r="G601" s="96"/>
      <c r="H601" s="96"/>
      <c r="I601" s="96"/>
      <c r="J601" s="96"/>
      <c r="K601" s="96"/>
      <c r="L601" s="96"/>
      <c r="M601" s="96"/>
      <c r="N601" s="96"/>
      <c r="O601" s="96"/>
      <c r="P601" s="96"/>
      <c r="Q601" s="96"/>
      <c r="R601" s="96"/>
      <c r="S601" s="96"/>
      <c r="T601" s="96"/>
      <c r="U601" s="96"/>
      <c r="V601" s="96"/>
      <c r="W601" s="96"/>
    </row>
    <row r="602" spans="1:23" ht="14.25" customHeight="1" x14ac:dyDescent="0.2">
      <c r="A602" s="96"/>
      <c r="B602" s="96"/>
      <c r="C602" s="96"/>
      <c r="D602" s="96"/>
      <c r="E602" s="96"/>
      <c r="F602" s="96"/>
      <c r="G602" s="96"/>
      <c r="H602" s="96"/>
      <c r="I602" s="96"/>
      <c r="J602" s="96"/>
      <c r="K602" s="96"/>
      <c r="L602" s="96"/>
      <c r="M602" s="96"/>
      <c r="N602" s="96"/>
      <c r="O602" s="96"/>
      <c r="P602" s="96"/>
      <c r="Q602" s="96"/>
      <c r="R602" s="96"/>
      <c r="S602" s="96"/>
      <c r="T602" s="96"/>
      <c r="U602" s="96"/>
      <c r="V602" s="96"/>
      <c r="W602" s="96"/>
    </row>
    <row r="603" spans="1:23" ht="14.25" customHeight="1" x14ac:dyDescent="0.2">
      <c r="A603" s="96"/>
      <c r="B603" s="96"/>
      <c r="C603" s="96"/>
      <c r="D603" s="96"/>
      <c r="E603" s="96"/>
      <c r="F603" s="96"/>
      <c r="G603" s="96"/>
      <c r="H603" s="96"/>
      <c r="I603" s="96"/>
      <c r="J603" s="96"/>
      <c r="K603" s="96"/>
      <c r="L603" s="96"/>
      <c r="M603" s="96"/>
      <c r="N603" s="96"/>
      <c r="O603" s="96"/>
      <c r="P603" s="96"/>
      <c r="Q603" s="96"/>
      <c r="R603" s="96"/>
      <c r="S603" s="96"/>
      <c r="T603" s="96"/>
      <c r="U603" s="96"/>
      <c r="V603" s="96"/>
      <c r="W603" s="96"/>
    </row>
    <row r="604" spans="1:23" ht="14.25" customHeight="1" x14ac:dyDescent="0.2">
      <c r="A604" s="96"/>
      <c r="B604" s="96"/>
      <c r="C604" s="96"/>
      <c r="D604" s="96"/>
      <c r="E604" s="96"/>
      <c r="F604" s="96"/>
      <c r="G604" s="96"/>
      <c r="H604" s="96"/>
      <c r="I604" s="96"/>
      <c r="J604" s="96"/>
      <c r="K604" s="96"/>
      <c r="L604" s="96"/>
      <c r="M604" s="96"/>
      <c r="N604" s="96"/>
      <c r="O604" s="96"/>
      <c r="P604" s="96"/>
      <c r="Q604" s="96"/>
      <c r="R604" s="96"/>
      <c r="S604" s="96"/>
      <c r="T604" s="96"/>
      <c r="U604" s="96"/>
      <c r="V604" s="96"/>
      <c r="W604" s="96"/>
    </row>
    <row r="605" spans="1:23" ht="14.25" customHeight="1" x14ac:dyDescent="0.2">
      <c r="A605" s="96"/>
      <c r="B605" s="96"/>
      <c r="C605" s="96"/>
      <c r="D605" s="96"/>
      <c r="E605" s="96"/>
      <c r="F605" s="96"/>
      <c r="G605" s="96"/>
      <c r="H605" s="96"/>
      <c r="I605" s="96"/>
      <c r="J605" s="96"/>
      <c r="K605" s="96"/>
      <c r="L605" s="96"/>
      <c r="M605" s="96"/>
      <c r="N605" s="96"/>
      <c r="O605" s="96"/>
      <c r="P605" s="96"/>
      <c r="Q605" s="96"/>
      <c r="R605" s="96"/>
      <c r="S605" s="96"/>
      <c r="T605" s="96"/>
      <c r="U605" s="96"/>
      <c r="V605" s="96"/>
      <c r="W605" s="96"/>
    </row>
    <row r="606" spans="1:23" ht="14.25" customHeight="1" x14ac:dyDescent="0.2">
      <c r="A606" s="96"/>
      <c r="B606" s="96"/>
      <c r="C606" s="96"/>
      <c r="D606" s="96"/>
      <c r="E606" s="96"/>
      <c r="F606" s="96"/>
      <c r="G606" s="96"/>
      <c r="H606" s="96"/>
      <c r="I606" s="96"/>
      <c r="J606" s="96"/>
      <c r="K606" s="96"/>
      <c r="L606" s="96"/>
      <c r="M606" s="96"/>
      <c r="N606" s="96"/>
      <c r="O606" s="96"/>
      <c r="P606" s="96"/>
      <c r="Q606" s="96"/>
      <c r="R606" s="96"/>
      <c r="S606" s="96"/>
      <c r="T606" s="96"/>
      <c r="U606" s="96"/>
      <c r="V606" s="96"/>
      <c r="W606" s="96"/>
    </row>
    <row r="607" spans="1:23" ht="14.25" customHeight="1" x14ac:dyDescent="0.2">
      <c r="A607" s="96"/>
      <c r="B607" s="96"/>
      <c r="C607" s="96"/>
      <c r="D607" s="96"/>
      <c r="E607" s="96"/>
      <c r="F607" s="96"/>
      <c r="G607" s="96"/>
      <c r="H607" s="96"/>
      <c r="I607" s="96"/>
      <c r="J607" s="96"/>
      <c r="K607" s="96"/>
      <c r="L607" s="96"/>
      <c r="M607" s="96"/>
      <c r="N607" s="96"/>
      <c r="O607" s="96"/>
      <c r="P607" s="96"/>
      <c r="Q607" s="96"/>
      <c r="R607" s="96"/>
      <c r="S607" s="96"/>
      <c r="T607" s="96"/>
      <c r="U607" s="96"/>
      <c r="V607" s="96"/>
      <c r="W607" s="96"/>
    </row>
    <row r="608" spans="1:23" ht="14.25" customHeight="1" x14ac:dyDescent="0.2">
      <c r="A608" s="96"/>
      <c r="B608" s="96"/>
      <c r="C608" s="96"/>
      <c r="D608" s="96"/>
      <c r="E608" s="96"/>
      <c r="F608" s="96"/>
      <c r="G608" s="96"/>
      <c r="H608" s="96"/>
      <c r="I608" s="96"/>
      <c r="J608" s="96"/>
      <c r="K608" s="96"/>
      <c r="L608" s="96"/>
      <c r="M608" s="96"/>
      <c r="N608" s="96"/>
      <c r="O608" s="96"/>
      <c r="P608" s="96"/>
      <c r="Q608" s="96"/>
      <c r="R608" s="96"/>
      <c r="S608" s="96"/>
      <c r="T608" s="96"/>
      <c r="U608" s="96"/>
      <c r="V608" s="96"/>
      <c r="W608" s="96"/>
    </row>
    <row r="609" spans="1:23" ht="14.25" customHeight="1" x14ac:dyDescent="0.2">
      <c r="A609" s="96"/>
      <c r="B609" s="96"/>
      <c r="C609" s="96"/>
      <c r="D609" s="96"/>
      <c r="E609" s="96"/>
      <c r="F609" s="96"/>
      <c r="G609" s="96"/>
      <c r="H609" s="96"/>
      <c r="I609" s="96"/>
      <c r="J609" s="96"/>
      <c r="K609" s="96"/>
      <c r="L609" s="96"/>
      <c r="M609" s="96"/>
      <c r="N609" s="96"/>
      <c r="O609" s="96"/>
      <c r="P609" s="96"/>
      <c r="Q609" s="96"/>
      <c r="R609" s="96"/>
      <c r="S609" s="96"/>
      <c r="T609" s="96"/>
      <c r="U609" s="96"/>
      <c r="V609" s="96"/>
      <c r="W609" s="96"/>
    </row>
    <row r="610" spans="1:23" ht="14.25" customHeight="1" x14ac:dyDescent="0.2">
      <c r="A610" s="96"/>
      <c r="B610" s="96"/>
      <c r="C610" s="96"/>
      <c r="D610" s="96"/>
      <c r="E610" s="96"/>
      <c r="F610" s="96"/>
      <c r="G610" s="96"/>
      <c r="H610" s="96"/>
      <c r="I610" s="96"/>
      <c r="J610" s="96"/>
      <c r="K610" s="96"/>
      <c r="L610" s="96"/>
      <c r="M610" s="96"/>
      <c r="N610" s="96"/>
      <c r="O610" s="96"/>
      <c r="P610" s="96"/>
      <c r="Q610" s="96"/>
      <c r="R610" s="96"/>
      <c r="S610" s="96"/>
      <c r="T610" s="96"/>
      <c r="U610" s="96"/>
      <c r="V610" s="96"/>
      <c r="W610" s="96"/>
    </row>
    <row r="611" spans="1:23" ht="14.25" customHeight="1" x14ac:dyDescent="0.2">
      <c r="A611" s="96"/>
      <c r="B611" s="96"/>
      <c r="C611" s="96"/>
      <c r="D611" s="96"/>
      <c r="E611" s="96"/>
      <c r="F611" s="96"/>
      <c r="G611" s="96"/>
      <c r="H611" s="96"/>
      <c r="I611" s="96"/>
      <c r="J611" s="96"/>
      <c r="K611" s="96"/>
      <c r="L611" s="96"/>
      <c r="M611" s="96"/>
      <c r="N611" s="96"/>
      <c r="O611" s="96"/>
      <c r="P611" s="96"/>
      <c r="Q611" s="96"/>
      <c r="R611" s="96"/>
      <c r="S611" s="96"/>
      <c r="T611" s="96"/>
      <c r="U611" s="96"/>
      <c r="V611" s="96"/>
      <c r="W611" s="96"/>
    </row>
    <row r="612" spans="1:23" ht="14.25" customHeight="1" x14ac:dyDescent="0.2">
      <c r="A612" s="96"/>
      <c r="B612" s="96"/>
      <c r="C612" s="96"/>
      <c r="D612" s="96"/>
      <c r="E612" s="96"/>
      <c r="F612" s="96"/>
      <c r="G612" s="96"/>
      <c r="H612" s="96"/>
      <c r="I612" s="96"/>
      <c r="J612" s="96"/>
      <c r="K612" s="96"/>
      <c r="L612" s="96"/>
      <c r="M612" s="96"/>
      <c r="N612" s="96"/>
      <c r="O612" s="96"/>
      <c r="P612" s="96"/>
      <c r="Q612" s="96"/>
      <c r="R612" s="96"/>
      <c r="S612" s="96"/>
      <c r="T612" s="96"/>
      <c r="U612" s="96"/>
      <c r="V612" s="96"/>
      <c r="W612" s="96"/>
    </row>
    <row r="613" spans="1:23" ht="14.25" customHeight="1" x14ac:dyDescent="0.2">
      <c r="A613" s="96"/>
      <c r="B613" s="96"/>
      <c r="C613" s="96"/>
      <c r="D613" s="96"/>
      <c r="E613" s="96"/>
      <c r="F613" s="96"/>
      <c r="G613" s="96"/>
      <c r="H613" s="96"/>
      <c r="I613" s="96"/>
      <c r="J613" s="96"/>
      <c r="K613" s="96"/>
      <c r="L613" s="96"/>
      <c r="M613" s="96"/>
      <c r="N613" s="96"/>
      <c r="O613" s="96"/>
      <c r="P613" s="96"/>
      <c r="Q613" s="96"/>
      <c r="R613" s="96"/>
      <c r="S613" s="96"/>
      <c r="T613" s="96"/>
      <c r="U613" s="96"/>
      <c r="V613" s="96"/>
      <c r="W613" s="96"/>
    </row>
    <row r="614" spans="1:23" ht="14.25" customHeight="1" x14ac:dyDescent="0.2">
      <c r="A614" s="96"/>
      <c r="B614" s="96"/>
      <c r="C614" s="96"/>
      <c r="D614" s="96"/>
      <c r="E614" s="96"/>
      <c r="F614" s="96"/>
      <c r="G614" s="96"/>
      <c r="H614" s="96"/>
      <c r="I614" s="96"/>
      <c r="J614" s="96"/>
      <c r="K614" s="96"/>
      <c r="L614" s="96"/>
      <c r="M614" s="96"/>
      <c r="N614" s="96"/>
      <c r="O614" s="96"/>
      <c r="P614" s="96"/>
      <c r="Q614" s="96"/>
      <c r="R614" s="96"/>
      <c r="S614" s="96"/>
      <c r="T614" s="96"/>
      <c r="U614" s="96"/>
      <c r="V614" s="96"/>
      <c r="W614" s="96"/>
    </row>
    <row r="615" spans="1:23" ht="14.25" customHeight="1" x14ac:dyDescent="0.2">
      <c r="A615" s="96"/>
      <c r="B615" s="96"/>
      <c r="C615" s="96"/>
      <c r="D615" s="96"/>
      <c r="E615" s="96"/>
      <c r="F615" s="96"/>
      <c r="G615" s="96"/>
      <c r="H615" s="96"/>
      <c r="I615" s="96"/>
      <c r="J615" s="96"/>
      <c r="K615" s="96"/>
      <c r="L615" s="96"/>
      <c r="M615" s="96"/>
      <c r="N615" s="96"/>
      <c r="O615" s="96"/>
      <c r="P615" s="96"/>
      <c r="Q615" s="96"/>
      <c r="R615" s="96"/>
      <c r="S615" s="96"/>
      <c r="T615" s="96"/>
      <c r="U615" s="96"/>
      <c r="V615" s="96"/>
      <c r="W615" s="96"/>
    </row>
    <row r="616" spans="1:23" ht="14.25" customHeight="1" x14ac:dyDescent="0.2">
      <c r="A616" s="96"/>
      <c r="B616" s="96"/>
      <c r="C616" s="96"/>
      <c r="D616" s="96"/>
      <c r="E616" s="96"/>
      <c r="F616" s="96"/>
      <c r="G616" s="96"/>
      <c r="H616" s="96"/>
      <c r="I616" s="96"/>
      <c r="J616" s="96"/>
      <c r="K616" s="96"/>
      <c r="L616" s="96"/>
      <c r="M616" s="96"/>
      <c r="N616" s="96"/>
      <c r="O616" s="96"/>
      <c r="P616" s="96"/>
      <c r="Q616" s="96"/>
      <c r="R616" s="96"/>
      <c r="S616" s="96"/>
      <c r="T616" s="96"/>
      <c r="U616" s="96"/>
      <c r="V616" s="96"/>
      <c r="W616" s="96"/>
    </row>
    <row r="617" spans="1:23" ht="14.25" customHeight="1" x14ac:dyDescent="0.2">
      <c r="A617" s="96"/>
      <c r="B617" s="96"/>
      <c r="C617" s="96"/>
      <c r="D617" s="96"/>
      <c r="E617" s="96"/>
      <c r="F617" s="96"/>
      <c r="G617" s="96"/>
      <c r="H617" s="96"/>
      <c r="I617" s="96"/>
      <c r="J617" s="96"/>
      <c r="K617" s="96"/>
      <c r="L617" s="96"/>
      <c r="M617" s="96"/>
      <c r="N617" s="96"/>
      <c r="O617" s="96"/>
      <c r="P617" s="96"/>
      <c r="Q617" s="96"/>
      <c r="R617" s="96"/>
      <c r="S617" s="96"/>
      <c r="T617" s="96"/>
      <c r="U617" s="96"/>
      <c r="V617" s="96"/>
      <c r="W617" s="96"/>
    </row>
    <row r="618" spans="1:23" ht="14.25" customHeight="1" x14ac:dyDescent="0.2">
      <c r="A618" s="96"/>
      <c r="B618" s="96"/>
      <c r="C618" s="96"/>
      <c r="D618" s="96"/>
      <c r="E618" s="96"/>
      <c r="F618" s="96"/>
      <c r="G618" s="96"/>
      <c r="H618" s="96"/>
      <c r="I618" s="96"/>
      <c r="J618" s="96"/>
      <c r="K618" s="96"/>
      <c r="L618" s="96"/>
      <c r="M618" s="96"/>
      <c r="N618" s="96"/>
      <c r="O618" s="96"/>
      <c r="P618" s="96"/>
      <c r="Q618" s="96"/>
      <c r="R618" s="96"/>
      <c r="S618" s="96"/>
      <c r="T618" s="96"/>
      <c r="U618" s="96"/>
      <c r="V618" s="96"/>
      <c r="W618" s="96"/>
    </row>
    <row r="619" spans="1:23" ht="14.25" customHeight="1" x14ac:dyDescent="0.2">
      <c r="A619" s="96"/>
      <c r="B619" s="96"/>
      <c r="C619" s="96"/>
      <c r="D619" s="96"/>
      <c r="E619" s="96"/>
      <c r="F619" s="96"/>
      <c r="G619" s="96"/>
      <c r="H619" s="96"/>
      <c r="I619" s="96"/>
      <c r="J619" s="96"/>
      <c r="K619" s="96"/>
      <c r="L619" s="96"/>
      <c r="M619" s="96"/>
      <c r="N619" s="96"/>
      <c r="O619" s="96"/>
      <c r="P619" s="96"/>
      <c r="Q619" s="96"/>
      <c r="R619" s="96"/>
      <c r="S619" s="96"/>
      <c r="T619" s="96"/>
      <c r="U619" s="96"/>
      <c r="V619" s="96"/>
      <c r="W619" s="96"/>
    </row>
    <row r="620" spans="1:23" ht="14.25" customHeight="1" x14ac:dyDescent="0.2">
      <c r="A620" s="96"/>
      <c r="B620" s="96"/>
      <c r="C620" s="96"/>
      <c r="D620" s="96"/>
      <c r="E620" s="96"/>
      <c r="F620" s="96"/>
      <c r="G620" s="96"/>
      <c r="H620" s="96"/>
      <c r="I620" s="96"/>
      <c r="J620" s="96"/>
      <c r="K620" s="96"/>
      <c r="L620" s="96"/>
      <c r="M620" s="96"/>
      <c r="N620" s="96"/>
      <c r="O620" s="96"/>
      <c r="P620" s="96"/>
      <c r="Q620" s="96"/>
      <c r="R620" s="96"/>
      <c r="S620" s="96"/>
      <c r="T620" s="96"/>
      <c r="U620" s="96"/>
      <c r="V620" s="96"/>
      <c r="W620" s="96"/>
    </row>
    <row r="621" spans="1:23" ht="14.25" customHeight="1" x14ac:dyDescent="0.2">
      <c r="A621" s="96"/>
      <c r="B621" s="96"/>
      <c r="C621" s="96"/>
      <c r="D621" s="96"/>
      <c r="E621" s="96"/>
      <c r="F621" s="96"/>
      <c r="G621" s="96"/>
      <c r="H621" s="96"/>
      <c r="I621" s="96"/>
      <c r="J621" s="96"/>
      <c r="K621" s="96"/>
      <c r="L621" s="96"/>
      <c r="M621" s="96"/>
      <c r="N621" s="96"/>
      <c r="O621" s="96"/>
      <c r="P621" s="96"/>
      <c r="Q621" s="96"/>
      <c r="R621" s="96"/>
      <c r="S621" s="96"/>
      <c r="T621" s="96"/>
      <c r="U621" s="96"/>
      <c r="V621" s="96"/>
      <c r="W621" s="96"/>
    </row>
    <row r="622" spans="1:23" ht="14.25" customHeight="1" x14ac:dyDescent="0.2">
      <c r="A622" s="96"/>
      <c r="B622" s="96"/>
      <c r="C622" s="96"/>
      <c r="D622" s="96"/>
      <c r="E622" s="96"/>
      <c r="F622" s="96"/>
      <c r="G622" s="96"/>
      <c r="H622" s="96"/>
      <c r="I622" s="96"/>
      <c r="J622" s="96"/>
      <c r="K622" s="96"/>
      <c r="L622" s="96"/>
      <c r="M622" s="96"/>
      <c r="N622" s="96"/>
      <c r="O622" s="96"/>
      <c r="P622" s="96"/>
      <c r="Q622" s="96"/>
      <c r="R622" s="96"/>
      <c r="S622" s="96"/>
      <c r="T622" s="96"/>
      <c r="U622" s="96"/>
      <c r="V622" s="96"/>
      <c r="W622" s="96"/>
    </row>
    <row r="623" spans="1:23" ht="14.25" customHeight="1" x14ac:dyDescent="0.2">
      <c r="A623" s="96"/>
      <c r="B623" s="96"/>
      <c r="C623" s="96"/>
      <c r="D623" s="96"/>
      <c r="E623" s="96"/>
      <c r="F623" s="96"/>
      <c r="G623" s="96"/>
      <c r="H623" s="96"/>
      <c r="I623" s="96"/>
      <c r="J623" s="96"/>
      <c r="K623" s="96"/>
      <c r="L623" s="96"/>
      <c r="M623" s="96"/>
      <c r="N623" s="96"/>
      <c r="O623" s="96"/>
      <c r="P623" s="96"/>
      <c r="Q623" s="96"/>
      <c r="R623" s="96"/>
      <c r="S623" s="96"/>
      <c r="T623" s="96"/>
      <c r="U623" s="96"/>
      <c r="V623" s="96"/>
      <c r="W623" s="96"/>
    </row>
    <row r="624" spans="1:23" ht="14.25" customHeight="1" x14ac:dyDescent="0.2">
      <c r="A624" s="96"/>
      <c r="B624" s="96"/>
      <c r="C624" s="96"/>
      <c r="D624" s="96"/>
      <c r="E624" s="96"/>
      <c r="F624" s="96"/>
      <c r="G624" s="96"/>
      <c r="H624" s="96"/>
      <c r="I624" s="96"/>
      <c r="J624" s="96"/>
      <c r="K624" s="96"/>
      <c r="L624" s="96"/>
      <c r="M624" s="96"/>
      <c r="N624" s="96"/>
      <c r="O624" s="96"/>
      <c r="P624" s="96"/>
      <c r="Q624" s="96"/>
      <c r="R624" s="96"/>
      <c r="S624" s="96"/>
      <c r="T624" s="96"/>
      <c r="U624" s="96"/>
      <c r="V624" s="96"/>
      <c r="W624" s="96"/>
    </row>
    <row r="625" spans="1:23" ht="14.25" customHeight="1" x14ac:dyDescent="0.2">
      <c r="A625" s="96"/>
      <c r="B625" s="96"/>
      <c r="C625" s="96"/>
      <c r="D625" s="96"/>
      <c r="E625" s="96"/>
      <c r="F625" s="96"/>
      <c r="G625" s="96"/>
      <c r="H625" s="96"/>
      <c r="I625" s="96"/>
      <c r="J625" s="96"/>
      <c r="K625" s="96"/>
      <c r="L625" s="96"/>
      <c r="M625" s="96"/>
      <c r="N625" s="96"/>
      <c r="O625" s="96"/>
      <c r="P625" s="96"/>
      <c r="Q625" s="96"/>
      <c r="R625" s="96"/>
      <c r="S625" s="96"/>
      <c r="T625" s="96"/>
      <c r="U625" s="96"/>
      <c r="V625" s="96"/>
      <c r="W625" s="96"/>
    </row>
    <row r="626" spans="1:23" ht="14.25" customHeight="1" x14ac:dyDescent="0.2">
      <c r="A626" s="96"/>
      <c r="B626" s="96"/>
      <c r="C626" s="96"/>
      <c r="D626" s="96"/>
      <c r="E626" s="96"/>
      <c r="F626" s="96"/>
      <c r="G626" s="96"/>
      <c r="H626" s="96"/>
      <c r="I626" s="96"/>
      <c r="J626" s="96"/>
      <c r="K626" s="96"/>
      <c r="L626" s="96"/>
      <c r="M626" s="96"/>
      <c r="N626" s="96"/>
      <c r="O626" s="96"/>
      <c r="P626" s="96"/>
      <c r="Q626" s="96"/>
      <c r="R626" s="96"/>
      <c r="S626" s="96"/>
      <c r="T626" s="96"/>
      <c r="U626" s="96"/>
      <c r="V626" s="96"/>
      <c r="W626" s="96"/>
    </row>
    <row r="627" spans="1:23" ht="14.25" customHeight="1" x14ac:dyDescent="0.2">
      <c r="A627" s="96"/>
      <c r="B627" s="96"/>
      <c r="C627" s="96"/>
      <c r="D627" s="96"/>
      <c r="E627" s="96"/>
      <c r="F627" s="96"/>
      <c r="G627" s="96"/>
      <c r="H627" s="96"/>
      <c r="I627" s="96"/>
      <c r="J627" s="96"/>
      <c r="K627" s="96"/>
      <c r="L627" s="96"/>
      <c r="M627" s="96"/>
      <c r="N627" s="96"/>
      <c r="O627" s="96"/>
      <c r="P627" s="96"/>
      <c r="Q627" s="96"/>
      <c r="R627" s="96"/>
      <c r="S627" s="96"/>
      <c r="T627" s="96"/>
      <c r="U627" s="96"/>
      <c r="V627" s="96"/>
      <c r="W627" s="96"/>
    </row>
    <row r="628" spans="1:23" ht="14.25" customHeight="1" x14ac:dyDescent="0.2">
      <c r="A628" s="96"/>
      <c r="B628" s="96"/>
      <c r="C628" s="96"/>
      <c r="D628" s="96"/>
      <c r="E628" s="96"/>
      <c r="F628" s="96"/>
      <c r="G628" s="96"/>
      <c r="H628" s="96"/>
      <c r="I628" s="96"/>
      <c r="J628" s="96"/>
      <c r="K628" s="96"/>
      <c r="L628" s="96"/>
      <c r="M628" s="96"/>
      <c r="N628" s="96"/>
      <c r="O628" s="96"/>
      <c r="P628" s="96"/>
      <c r="Q628" s="96"/>
      <c r="R628" s="96"/>
      <c r="S628" s="96"/>
      <c r="T628" s="96"/>
      <c r="U628" s="96"/>
      <c r="V628" s="96"/>
      <c r="W628" s="96"/>
    </row>
    <row r="629" spans="1:23" ht="14.25" customHeight="1" x14ac:dyDescent="0.2">
      <c r="A629" s="96"/>
      <c r="B629" s="96"/>
      <c r="C629" s="96"/>
      <c r="D629" s="96"/>
      <c r="E629" s="96"/>
      <c r="F629" s="96"/>
      <c r="G629" s="96"/>
      <c r="H629" s="96"/>
      <c r="I629" s="96"/>
      <c r="J629" s="96"/>
      <c r="K629" s="96"/>
      <c r="L629" s="96"/>
      <c r="M629" s="96"/>
      <c r="N629" s="96"/>
      <c r="O629" s="96"/>
      <c r="P629" s="96"/>
      <c r="Q629" s="96"/>
      <c r="R629" s="96"/>
      <c r="S629" s="96"/>
      <c r="T629" s="96"/>
      <c r="U629" s="96"/>
      <c r="V629" s="96"/>
      <c r="W629" s="96"/>
    </row>
    <row r="630" spans="1:23" ht="14.25" customHeight="1" x14ac:dyDescent="0.2">
      <c r="A630" s="96"/>
      <c r="B630" s="96"/>
      <c r="C630" s="96"/>
      <c r="D630" s="96"/>
      <c r="E630" s="96"/>
      <c r="F630" s="96"/>
      <c r="G630" s="96"/>
      <c r="H630" s="96"/>
      <c r="I630" s="96"/>
      <c r="J630" s="96"/>
      <c r="K630" s="96"/>
      <c r="L630" s="96"/>
      <c r="M630" s="96"/>
      <c r="N630" s="96"/>
      <c r="O630" s="96"/>
      <c r="P630" s="96"/>
      <c r="Q630" s="96"/>
      <c r="R630" s="96"/>
      <c r="S630" s="96"/>
      <c r="T630" s="96"/>
      <c r="U630" s="96"/>
      <c r="V630" s="96"/>
      <c r="W630" s="96"/>
    </row>
    <row r="631" spans="1:23" ht="14.25" customHeight="1" x14ac:dyDescent="0.2">
      <c r="A631" s="96"/>
      <c r="B631" s="96"/>
      <c r="C631" s="96"/>
      <c r="D631" s="96"/>
      <c r="E631" s="96"/>
      <c r="F631" s="96"/>
      <c r="G631" s="96"/>
      <c r="H631" s="96"/>
      <c r="I631" s="96"/>
      <c r="J631" s="96"/>
      <c r="K631" s="96"/>
      <c r="L631" s="96"/>
      <c r="M631" s="96"/>
      <c r="N631" s="96"/>
      <c r="O631" s="96"/>
      <c r="P631" s="96"/>
      <c r="Q631" s="96"/>
      <c r="R631" s="96"/>
      <c r="S631" s="96"/>
      <c r="T631" s="96"/>
      <c r="U631" s="96"/>
      <c r="V631" s="96"/>
      <c r="W631" s="96"/>
    </row>
    <row r="632" spans="1:23" ht="14.25" customHeight="1" x14ac:dyDescent="0.2">
      <c r="A632" s="96"/>
      <c r="B632" s="96"/>
      <c r="C632" s="96"/>
      <c r="D632" s="96"/>
      <c r="E632" s="96"/>
      <c r="F632" s="96"/>
      <c r="G632" s="96"/>
      <c r="H632" s="96"/>
      <c r="I632" s="96"/>
      <c r="J632" s="96"/>
      <c r="K632" s="96"/>
      <c r="L632" s="96"/>
      <c r="M632" s="96"/>
      <c r="N632" s="96"/>
      <c r="O632" s="96"/>
      <c r="P632" s="96"/>
      <c r="Q632" s="96"/>
      <c r="R632" s="96"/>
      <c r="S632" s="96"/>
      <c r="T632" s="96"/>
      <c r="U632" s="96"/>
      <c r="V632" s="96"/>
      <c r="W632" s="96"/>
    </row>
    <row r="633" spans="1:23" ht="14.25" customHeight="1" x14ac:dyDescent="0.2">
      <c r="A633" s="96"/>
      <c r="B633" s="96"/>
      <c r="C633" s="96"/>
      <c r="D633" s="96"/>
      <c r="E633" s="96"/>
      <c r="F633" s="96"/>
      <c r="G633" s="96"/>
      <c r="H633" s="96"/>
      <c r="I633" s="96"/>
      <c r="J633" s="96"/>
      <c r="K633" s="96"/>
      <c r="L633" s="96"/>
      <c r="M633" s="96"/>
      <c r="N633" s="96"/>
      <c r="O633" s="96"/>
      <c r="P633" s="96"/>
      <c r="Q633" s="96"/>
      <c r="R633" s="96"/>
      <c r="S633" s="96"/>
      <c r="T633" s="96"/>
      <c r="U633" s="96"/>
      <c r="V633" s="96"/>
      <c r="W633" s="96"/>
    </row>
    <row r="634" spans="1:23" ht="14.25" customHeight="1" x14ac:dyDescent="0.2">
      <c r="A634" s="96"/>
      <c r="B634" s="96"/>
      <c r="C634" s="96"/>
      <c r="D634" s="96"/>
      <c r="E634" s="96"/>
      <c r="F634" s="96"/>
      <c r="G634" s="96"/>
      <c r="H634" s="96"/>
      <c r="I634" s="96"/>
      <c r="J634" s="96"/>
      <c r="K634" s="96"/>
      <c r="L634" s="96"/>
      <c r="M634" s="96"/>
      <c r="N634" s="96"/>
      <c r="O634" s="96"/>
      <c r="P634" s="96"/>
      <c r="Q634" s="96"/>
      <c r="R634" s="96"/>
      <c r="S634" s="96"/>
      <c r="T634" s="96"/>
      <c r="U634" s="96"/>
      <c r="V634" s="96"/>
      <c r="W634" s="96"/>
    </row>
    <row r="635" spans="1:23" ht="14.25" customHeight="1" x14ac:dyDescent="0.2">
      <c r="A635" s="96"/>
      <c r="B635" s="96"/>
      <c r="C635" s="96"/>
      <c r="D635" s="96"/>
      <c r="E635" s="96"/>
      <c r="F635" s="96"/>
      <c r="G635" s="96"/>
      <c r="H635" s="96"/>
      <c r="I635" s="96"/>
      <c r="J635" s="96"/>
      <c r="K635" s="96"/>
      <c r="L635" s="96"/>
      <c r="M635" s="96"/>
      <c r="N635" s="96"/>
      <c r="O635" s="96"/>
      <c r="P635" s="96"/>
      <c r="Q635" s="96"/>
      <c r="R635" s="96"/>
      <c r="S635" s="96"/>
      <c r="T635" s="96"/>
      <c r="U635" s="96"/>
      <c r="V635" s="96"/>
      <c r="W635" s="96"/>
    </row>
    <row r="636" spans="1:23" ht="14.25" customHeight="1" x14ac:dyDescent="0.2">
      <c r="A636" s="96"/>
      <c r="B636" s="96"/>
      <c r="C636" s="96"/>
      <c r="D636" s="96"/>
      <c r="E636" s="96"/>
      <c r="F636" s="96"/>
      <c r="G636" s="96"/>
      <c r="H636" s="96"/>
      <c r="I636" s="96"/>
      <c r="J636" s="96"/>
      <c r="K636" s="96"/>
      <c r="L636" s="96"/>
      <c r="M636" s="96"/>
      <c r="N636" s="96"/>
      <c r="O636" s="96"/>
      <c r="P636" s="96"/>
      <c r="Q636" s="96"/>
      <c r="R636" s="96"/>
      <c r="S636" s="96"/>
      <c r="T636" s="96"/>
      <c r="U636" s="96"/>
      <c r="V636" s="96"/>
      <c r="W636" s="96"/>
    </row>
    <row r="637" spans="1:23" ht="14.25" customHeight="1" x14ac:dyDescent="0.2">
      <c r="A637" s="96"/>
      <c r="B637" s="96"/>
      <c r="C637" s="96"/>
      <c r="D637" s="96"/>
      <c r="E637" s="96"/>
      <c r="F637" s="96"/>
      <c r="G637" s="96"/>
      <c r="H637" s="96"/>
      <c r="I637" s="96"/>
      <c r="J637" s="96"/>
      <c r="K637" s="96"/>
      <c r="L637" s="96"/>
      <c r="M637" s="96"/>
      <c r="N637" s="96"/>
      <c r="O637" s="96"/>
      <c r="P637" s="96"/>
      <c r="Q637" s="96"/>
      <c r="R637" s="96"/>
      <c r="S637" s="96"/>
      <c r="T637" s="96"/>
      <c r="U637" s="96"/>
      <c r="V637" s="96"/>
      <c r="W637" s="96"/>
    </row>
    <row r="638" spans="1:23" ht="14.25" customHeight="1" x14ac:dyDescent="0.2">
      <c r="A638" s="96"/>
      <c r="B638" s="96"/>
      <c r="C638" s="96"/>
      <c r="D638" s="96"/>
      <c r="E638" s="96"/>
      <c r="F638" s="96"/>
      <c r="G638" s="96"/>
      <c r="H638" s="96"/>
      <c r="I638" s="96"/>
      <c r="J638" s="96"/>
      <c r="K638" s="96"/>
      <c r="L638" s="96"/>
      <c r="M638" s="96"/>
      <c r="N638" s="96"/>
      <c r="O638" s="96"/>
      <c r="P638" s="96"/>
      <c r="Q638" s="96"/>
      <c r="R638" s="96"/>
      <c r="S638" s="96"/>
      <c r="T638" s="96"/>
      <c r="U638" s="96"/>
      <c r="V638" s="96"/>
      <c r="W638" s="96"/>
    </row>
    <row r="639" spans="1:23" ht="14.25" customHeight="1" x14ac:dyDescent="0.2">
      <c r="A639" s="96"/>
      <c r="B639" s="96"/>
      <c r="C639" s="96"/>
      <c r="D639" s="96"/>
      <c r="E639" s="96"/>
      <c r="F639" s="96"/>
      <c r="G639" s="96"/>
      <c r="H639" s="96"/>
      <c r="I639" s="96"/>
      <c r="J639" s="96"/>
      <c r="K639" s="96"/>
      <c r="L639" s="96"/>
      <c r="M639" s="96"/>
      <c r="N639" s="96"/>
      <c r="O639" s="96"/>
      <c r="P639" s="96"/>
      <c r="Q639" s="96"/>
      <c r="R639" s="96"/>
      <c r="S639" s="96"/>
      <c r="T639" s="96"/>
      <c r="U639" s="96"/>
      <c r="V639" s="96"/>
      <c r="W639" s="96"/>
    </row>
    <row r="640" spans="1:23" ht="14.25" customHeight="1" x14ac:dyDescent="0.2">
      <c r="A640" s="96"/>
      <c r="B640" s="96"/>
      <c r="C640" s="96"/>
      <c r="D640" s="96"/>
      <c r="E640" s="96"/>
      <c r="F640" s="96"/>
      <c r="G640" s="96"/>
      <c r="H640" s="96"/>
      <c r="I640" s="96"/>
      <c r="J640" s="96"/>
      <c r="K640" s="96"/>
      <c r="L640" s="96"/>
      <c r="M640" s="96"/>
      <c r="N640" s="96"/>
      <c r="O640" s="96"/>
      <c r="P640" s="96"/>
      <c r="Q640" s="96"/>
      <c r="R640" s="96"/>
      <c r="S640" s="96"/>
      <c r="T640" s="96"/>
      <c r="U640" s="96"/>
      <c r="V640" s="96"/>
      <c r="W640" s="96"/>
    </row>
    <row r="641" spans="1:23" ht="14.25" customHeight="1" x14ac:dyDescent="0.2">
      <c r="A641" s="96"/>
      <c r="B641" s="96"/>
      <c r="C641" s="96"/>
      <c r="D641" s="96"/>
      <c r="E641" s="96"/>
      <c r="F641" s="96"/>
      <c r="G641" s="96"/>
      <c r="H641" s="96"/>
      <c r="I641" s="96"/>
      <c r="J641" s="96"/>
      <c r="K641" s="96"/>
      <c r="L641" s="96"/>
      <c r="M641" s="96"/>
      <c r="N641" s="96"/>
      <c r="O641" s="96"/>
      <c r="P641" s="96"/>
      <c r="Q641" s="96"/>
      <c r="R641" s="96"/>
      <c r="S641" s="96"/>
      <c r="T641" s="96"/>
      <c r="U641" s="96"/>
      <c r="V641" s="96"/>
      <c r="W641" s="96"/>
    </row>
    <row r="642" spans="1:23" ht="14.25" customHeight="1" x14ac:dyDescent="0.2">
      <c r="A642" s="96"/>
      <c r="B642" s="96"/>
      <c r="C642" s="96"/>
      <c r="D642" s="96"/>
      <c r="E642" s="96"/>
      <c r="F642" s="96"/>
      <c r="G642" s="96"/>
      <c r="H642" s="96"/>
      <c r="I642" s="96"/>
      <c r="J642" s="96"/>
      <c r="K642" s="96"/>
      <c r="L642" s="96"/>
      <c r="M642" s="96"/>
      <c r="N642" s="96"/>
      <c r="O642" s="96"/>
      <c r="P642" s="96"/>
      <c r="Q642" s="96"/>
      <c r="R642" s="96"/>
      <c r="S642" s="96"/>
      <c r="T642" s="96"/>
      <c r="U642" s="96"/>
      <c r="V642" s="96"/>
      <c r="W642" s="96"/>
    </row>
    <row r="643" spans="1:23" ht="14.25" customHeight="1" x14ac:dyDescent="0.2">
      <c r="A643" s="96"/>
      <c r="B643" s="96"/>
      <c r="C643" s="96"/>
      <c r="D643" s="96"/>
      <c r="E643" s="96"/>
      <c r="F643" s="96"/>
      <c r="G643" s="96"/>
      <c r="H643" s="96"/>
      <c r="I643" s="96"/>
      <c r="J643" s="96"/>
      <c r="K643" s="96"/>
      <c r="L643" s="96"/>
      <c r="M643" s="96"/>
      <c r="N643" s="96"/>
      <c r="O643" s="96"/>
      <c r="P643" s="96"/>
      <c r="Q643" s="96"/>
      <c r="R643" s="96"/>
      <c r="S643" s="96"/>
      <c r="T643" s="96"/>
      <c r="U643" s="96"/>
      <c r="V643" s="96"/>
      <c r="W643" s="96"/>
    </row>
    <row r="644" spans="1:23" ht="14.25" customHeight="1" x14ac:dyDescent="0.2">
      <c r="A644" s="96"/>
      <c r="B644" s="96"/>
      <c r="C644" s="96"/>
      <c r="D644" s="96"/>
      <c r="E644" s="96"/>
      <c r="F644" s="96"/>
      <c r="G644" s="96"/>
      <c r="H644" s="96"/>
      <c r="I644" s="96"/>
      <c r="J644" s="96"/>
      <c r="K644" s="96"/>
      <c r="L644" s="96"/>
      <c r="M644" s="96"/>
      <c r="N644" s="96"/>
      <c r="O644" s="96"/>
      <c r="P644" s="96"/>
      <c r="Q644" s="96"/>
      <c r="R644" s="96"/>
      <c r="S644" s="96"/>
      <c r="T644" s="96"/>
      <c r="U644" s="96"/>
      <c r="V644" s="96"/>
      <c r="W644" s="96"/>
    </row>
    <row r="645" spans="1:23" ht="14.25" customHeight="1" x14ac:dyDescent="0.2">
      <c r="A645" s="96"/>
      <c r="B645" s="96"/>
      <c r="C645" s="96"/>
      <c r="D645" s="96"/>
      <c r="E645" s="96"/>
      <c r="F645" s="96"/>
      <c r="G645" s="96"/>
      <c r="H645" s="96"/>
      <c r="I645" s="96"/>
      <c r="J645" s="96"/>
      <c r="K645" s="96"/>
      <c r="L645" s="96"/>
      <c r="M645" s="96"/>
      <c r="N645" s="96"/>
      <c r="O645" s="96"/>
      <c r="P645" s="96"/>
      <c r="Q645" s="96"/>
      <c r="R645" s="96"/>
      <c r="S645" s="96"/>
      <c r="T645" s="96"/>
      <c r="U645" s="96"/>
      <c r="V645" s="96"/>
      <c r="W645" s="96"/>
    </row>
    <row r="646" spans="1:23" ht="14.25" customHeight="1" x14ac:dyDescent="0.2">
      <c r="A646" s="96"/>
      <c r="B646" s="96"/>
      <c r="C646" s="96"/>
      <c r="D646" s="96"/>
      <c r="E646" s="96"/>
      <c r="F646" s="96"/>
      <c r="G646" s="96"/>
      <c r="H646" s="96"/>
      <c r="I646" s="96"/>
      <c r="J646" s="96"/>
      <c r="K646" s="96"/>
      <c r="L646" s="96"/>
      <c r="M646" s="96"/>
      <c r="N646" s="96"/>
      <c r="O646" s="96"/>
      <c r="P646" s="96"/>
      <c r="Q646" s="96"/>
      <c r="R646" s="96"/>
      <c r="S646" s="96"/>
      <c r="T646" s="96"/>
      <c r="U646" s="96"/>
      <c r="V646" s="96"/>
      <c r="W646" s="96"/>
    </row>
    <row r="647" spans="1:23" ht="14.25" customHeight="1" x14ac:dyDescent="0.2">
      <c r="A647" s="96"/>
      <c r="B647" s="96"/>
      <c r="C647" s="96"/>
      <c r="D647" s="96"/>
      <c r="E647" s="96"/>
      <c r="F647" s="96"/>
      <c r="G647" s="96"/>
      <c r="H647" s="96"/>
      <c r="I647" s="96"/>
      <c r="J647" s="96"/>
      <c r="K647" s="96"/>
      <c r="L647" s="96"/>
      <c r="M647" s="96"/>
      <c r="N647" s="96"/>
      <c r="O647" s="96"/>
      <c r="P647" s="96"/>
      <c r="Q647" s="96"/>
      <c r="R647" s="96"/>
      <c r="S647" s="96"/>
      <c r="T647" s="96"/>
      <c r="U647" s="96"/>
      <c r="V647" s="96"/>
      <c r="W647" s="96"/>
    </row>
    <row r="648" spans="1:23" ht="14.25" customHeight="1" x14ac:dyDescent="0.2">
      <c r="A648" s="96"/>
      <c r="B648" s="96"/>
      <c r="C648" s="96"/>
      <c r="D648" s="96"/>
      <c r="E648" s="96"/>
      <c r="F648" s="96"/>
      <c r="G648" s="96"/>
      <c r="H648" s="96"/>
      <c r="I648" s="96"/>
      <c r="J648" s="96"/>
      <c r="K648" s="96"/>
      <c r="L648" s="96"/>
      <c r="M648" s="96"/>
      <c r="N648" s="96"/>
      <c r="O648" s="96"/>
      <c r="P648" s="96"/>
      <c r="Q648" s="96"/>
      <c r="R648" s="96"/>
      <c r="S648" s="96"/>
      <c r="T648" s="96"/>
      <c r="U648" s="96"/>
      <c r="V648" s="96"/>
      <c r="W648" s="96"/>
    </row>
    <row r="649" spans="1:23" ht="14.25" customHeight="1" x14ac:dyDescent="0.2">
      <c r="A649" s="96"/>
      <c r="B649" s="96"/>
      <c r="C649" s="96"/>
      <c r="D649" s="96"/>
      <c r="E649" s="96"/>
      <c r="F649" s="96"/>
      <c r="G649" s="96"/>
      <c r="H649" s="96"/>
      <c r="I649" s="96"/>
      <c r="J649" s="96"/>
      <c r="K649" s="96"/>
      <c r="L649" s="96"/>
      <c r="M649" s="96"/>
      <c r="N649" s="96"/>
      <c r="O649" s="96"/>
      <c r="P649" s="96"/>
      <c r="Q649" s="96"/>
      <c r="R649" s="96"/>
      <c r="S649" s="96"/>
      <c r="T649" s="96"/>
      <c r="U649" s="96"/>
      <c r="V649" s="96"/>
      <c r="W649" s="96"/>
    </row>
    <row r="650" spans="1:23" ht="14.25" customHeight="1" x14ac:dyDescent="0.2">
      <c r="A650" s="96"/>
      <c r="B650" s="96"/>
      <c r="C650" s="96"/>
      <c r="D650" s="96"/>
      <c r="E650" s="96"/>
      <c r="F650" s="96"/>
      <c r="G650" s="96"/>
      <c r="H650" s="96"/>
      <c r="I650" s="96"/>
      <c r="J650" s="96"/>
      <c r="K650" s="96"/>
      <c r="L650" s="96"/>
      <c r="M650" s="96"/>
      <c r="N650" s="96"/>
      <c r="O650" s="96"/>
      <c r="P650" s="96"/>
      <c r="Q650" s="96"/>
      <c r="R650" s="96"/>
      <c r="S650" s="96"/>
      <c r="T650" s="96"/>
      <c r="U650" s="96"/>
      <c r="V650" s="96"/>
      <c r="W650" s="96"/>
    </row>
    <row r="651" spans="1:23" ht="14.25" customHeight="1" x14ac:dyDescent="0.2">
      <c r="A651" s="96"/>
      <c r="B651" s="96"/>
      <c r="C651" s="96"/>
      <c r="D651" s="96"/>
      <c r="E651" s="96"/>
      <c r="F651" s="96"/>
      <c r="G651" s="96"/>
      <c r="H651" s="96"/>
      <c r="I651" s="96"/>
      <c r="J651" s="96"/>
      <c r="K651" s="96"/>
      <c r="L651" s="96"/>
      <c r="M651" s="96"/>
      <c r="N651" s="96"/>
      <c r="O651" s="96"/>
      <c r="P651" s="96"/>
      <c r="Q651" s="96"/>
      <c r="R651" s="96"/>
      <c r="S651" s="96"/>
      <c r="T651" s="96"/>
      <c r="U651" s="96"/>
      <c r="V651" s="96"/>
      <c r="W651" s="96"/>
    </row>
    <row r="652" spans="1:23" ht="14.25" customHeight="1" x14ac:dyDescent="0.2">
      <c r="A652" s="96"/>
      <c r="B652" s="96"/>
      <c r="C652" s="96"/>
      <c r="D652" s="96"/>
      <c r="E652" s="96"/>
      <c r="F652" s="96"/>
      <c r="G652" s="96"/>
      <c r="H652" s="96"/>
      <c r="I652" s="96"/>
      <c r="J652" s="96"/>
      <c r="K652" s="96"/>
      <c r="L652" s="96"/>
      <c r="M652" s="96"/>
      <c r="N652" s="96"/>
      <c r="O652" s="96"/>
      <c r="P652" s="96"/>
      <c r="Q652" s="96"/>
      <c r="R652" s="96"/>
      <c r="S652" s="96"/>
      <c r="T652" s="96"/>
      <c r="U652" s="96"/>
      <c r="V652" s="96"/>
      <c r="W652" s="96"/>
    </row>
    <row r="653" spans="1:23" ht="14.25" customHeight="1" x14ac:dyDescent="0.2">
      <c r="A653" s="96"/>
      <c r="B653" s="96"/>
      <c r="C653" s="96"/>
      <c r="D653" s="96"/>
      <c r="E653" s="96"/>
      <c r="F653" s="96"/>
      <c r="G653" s="96"/>
      <c r="H653" s="96"/>
      <c r="I653" s="96"/>
      <c r="J653" s="96"/>
      <c r="K653" s="96"/>
      <c r="L653" s="96"/>
      <c r="M653" s="96"/>
      <c r="N653" s="96"/>
      <c r="O653" s="96"/>
      <c r="P653" s="96"/>
      <c r="Q653" s="96"/>
      <c r="R653" s="96"/>
      <c r="S653" s="96"/>
      <c r="T653" s="96"/>
      <c r="U653" s="96"/>
      <c r="V653" s="96"/>
      <c r="W653" s="96"/>
    </row>
    <row r="654" spans="1:23" ht="14.25" customHeight="1" x14ac:dyDescent="0.2">
      <c r="A654" s="96"/>
      <c r="B654" s="96"/>
      <c r="C654" s="96"/>
      <c r="D654" s="96"/>
      <c r="E654" s="96"/>
      <c r="F654" s="96"/>
      <c r="G654" s="96"/>
      <c r="H654" s="96"/>
      <c r="I654" s="96"/>
      <c r="J654" s="96"/>
      <c r="K654" s="96"/>
      <c r="L654" s="96"/>
      <c r="M654" s="96"/>
      <c r="N654" s="96"/>
      <c r="O654" s="96"/>
      <c r="P654" s="96"/>
      <c r="Q654" s="96"/>
      <c r="R654" s="96"/>
      <c r="S654" s="96"/>
      <c r="T654" s="96"/>
      <c r="U654" s="96"/>
      <c r="V654" s="96"/>
      <c r="W654" s="96"/>
    </row>
    <row r="655" spans="1:23" ht="14.25" customHeight="1" x14ac:dyDescent="0.2">
      <c r="A655" s="96"/>
      <c r="B655" s="96"/>
      <c r="C655" s="96"/>
      <c r="D655" s="96"/>
      <c r="E655" s="96"/>
      <c r="F655" s="96"/>
      <c r="G655" s="96"/>
      <c r="H655" s="96"/>
      <c r="I655" s="96"/>
      <c r="J655" s="96"/>
      <c r="K655" s="96"/>
      <c r="L655" s="96"/>
      <c r="M655" s="96"/>
      <c r="N655" s="96"/>
      <c r="O655" s="96"/>
      <c r="P655" s="96"/>
      <c r="Q655" s="96"/>
      <c r="R655" s="96"/>
      <c r="S655" s="96"/>
      <c r="T655" s="96"/>
      <c r="U655" s="96"/>
      <c r="V655" s="96"/>
      <c r="W655" s="96"/>
    </row>
    <row r="656" spans="1:23" ht="14.25" customHeight="1" x14ac:dyDescent="0.2">
      <c r="A656" s="96"/>
      <c r="B656" s="96"/>
      <c r="C656" s="96"/>
      <c r="D656" s="96"/>
      <c r="E656" s="96"/>
      <c r="F656" s="96"/>
      <c r="G656" s="96"/>
      <c r="H656" s="96"/>
      <c r="I656" s="96"/>
      <c r="J656" s="96"/>
      <c r="K656" s="96"/>
      <c r="L656" s="96"/>
      <c r="M656" s="96"/>
      <c r="N656" s="96"/>
      <c r="O656" s="96"/>
      <c r="P656" s="96"/>
      <c r="Q656" s="96"/>
      <c r="R656" s="96"/>
      <c r="S656" s="96"/>
      <c r="T656" s="96"/>
      <c r="U656" s="96"/>
      <c r="V656" s="96"/>
      <c r="W656" s="96"/>
    </row>
    <row r="657" spans="1:23" ht="14.25" customHeight="1" x14ac:dyDescent="0.2">
      <c r="A657" s="96"/>
      <c r="B657" s="96"/>
      <c r="C657" s="96"/>
      <c r="D657" s="96"/>
      <c r="E657" s="96"/>
      <c r="F657" s="96"/>
      <c r="G657" s="96"/>
      <c r="H657" s="96"/>
      <c r="I657" s="96"/>
      <c r="J657" s="96"/>
      <c r="K657" s="96"/>
      <c r="L657" s="96"/>
      <c r="M657" s="96"/>
      <c r="N657" s="96"/>
      <c r="O657" s="96"/>
      <c r="P657" s="96"/>
      <c r="Q657" s="96"/>
      <c r="R657" s="96"/>
      <c r="S657" s="96"/>
      <c r="T657" s="96"/>
      <c r="U657" s="96"/>
      <c r="V657" s="96"/>
      <c r="W657" s="96"/>
    </row>
    <row r="658" spans="1:23" ht="14.25" customHeight="1" x14ac:dyDescent="0.2">
      <c r="A658" s="96"/>
      <c r="B658" s="96"/>
      <c r="C658" s="96"/>
      <c r="D658" s="96"/>
      <c r="E658" s="96"/>
      <c r="F658" s="96"/>
      <c r="G658" s="96"/>
      <c r="H658" s="96"/>
      <c r="I658" s="96"/>
      <c r="J658" s="96"/>
      <c r="K658" s="96"/>
      <c r="L658" s="96"/>
      <c r="M658" s="96"/>
      <c r="N658" s="96"/>
      <c r="O658" s="96"/>
      <c r="P658" s="96"/>
      <c r="Q658" s="96"/>
      <c r="R658" s="96"/>
      <c r="S658" s="96"/>
      <c r="T658" s="96"/>
      <c r="U658" s="96"/>
      <c r="V658" s="96"/>
      <c r="W658" s="96"/>
    </row>
    <row r="659" spans="1:23" ht="14.25" customHeight="1" x14ac:dyDescent="0.2">
      <c r="A659" s="96"/>
      <c r="B659" s="96"/>
      <c r="C659" s="96"/>
      <c r="D659" s="96"/>
      <c r="E659" s="96"/>
      <c r="F659" s="96"/>
      <c r="G659" s="96"/>
      <c r="H659" s="96"/>
      <c r="I659" s="96"/>
      <c r="J659" s="96"/>
      <c r="K659" s="96"/>
      <c r="L659" s="96"/>
      <c r="M659" s="96"/>
      <c r="N659" s="96"/>
      <c r="O659" s="96"/>
      <c r="P659" s="96"/>
      <c r="Q659" s="96"/>
      <c r="R659" s="96"/>
      <c r="S659" s="96"/>
      <c r="T659" s="96"/>
      <c r="U659" s="96"/>
      <c r="V659" s="96"/>
      <c r="W659" s="96"/>
    </row>
    <row r="660" spans="1:23" ht="14.25" customHeight="1" x14ac:dyDescent="0.2">
      <c r="A660" s="96"/>
      <c r="B660" s="96"/>
      <c r="C660" s="96"/>
      <c r="D660" s="96"/>
      <c r="E660" s="96"/>
      <c r="F660" s="96"/>
      <c r="G660" s="96"/>
      <c r="H660" s="96"/>
      <c r="I660" s="96"/>
      <c r="J660" s="96"/>
      <c r="K660" s="96"/>
      <c r="L660" s="96"/>
      <c r="M660" s="96"/>
      <c r="N660" s="96"/>
      <c r="O660" s="96"/>
      <c r="P660" s="96"/>
      <c r="Q660" s="96"/>
      <c r="R660" s="96"/>
      <c r="S660" s="96"/>
      <c r="T660" s="96"/>
      <c r="U660" s="96"/>
      <c r="V660" s="96"/>
      <c r="W660" s="96"/>
    </row>
    <row r="661" spans="1:23" ht="14.25" customHeight="1" x14ac:dyDescent="0.2">
      <c r="A661" s="96"/>
      <c r="B661" s="96"/>
      <c r="C661" s="96"/>
      <c r="D661" s="96"/>
      <c r="E661" s="96"/>
      <c r="F661" s="96"/>
      <c r="G661" s="96"/>
      <c r="H661" s="96"/>
      <c r="I661" s="96"/>
      <c r="J661" s="96"/>
      <c r="K661" s="96"/>
      <c r="L661" s="96"/>
      <c r="M661" s="96"/>
      <c r="N661" s="96"/>
      <c r="O661" s="96"/>
      <c r="P661" s="96"/>
      <c r="Q661" s="96"/>
      <c r="R661" s="96"/>
      <c r="S661" s="96"/>
      <c r="T661" s="96"/>
      <c r="U661" s="96"/>
      <c r="V661" s="96"/>
      <c r="W661" s="96"/>
    </row>
    <row r="662" spans="1:23" ht="14.25" customHeight="1" x14ac:dyDescent="0.2">
      <c r="A662" s="96"/>
      <c r="B662" s="96"/>
      <c r="C662" s="96"/>
      <c r="D662" s="96"/>
      <c r="E662" s="96"/>
      <c r="F662" s="96"/>
      <c r="G662" s="96"/>
      <c r="H662" s="96"/>
      <c r="I662" s="96"/>
      <c r="J662" s="96"/>
      <c r="K662" s="96"/>
      <c r="L662" s="96"/>
      <c r="M662" s="96"/>
      <c r="N662" s="96"/>
      <c r="O662" s="96"/>
      <c r="P662" s="96"/>
      <c r="Q662" s="96"/>
      <c r="R662" s="96"/>
      <c r="S662" s="96"/>
      <c r="T662" s="96"/>
      <c r="U662" s="96"/>
      <c r="V662" s="96"/>
      <c r="W662" s="96"/>
    </row>
    <row r="663" spans="1:23" ht="14.25" customHeight="1" x14ac:dyDescent="0.2">
      <c r="A663" s="96"/>
      <c r="B663" s="96"/>
      <c r="C663" s="96"/>
      <c r="D663" s="96"/>
      <c r="E663" s="96"/>
      <c r="F663" s="96"/>
      <c r="G663" s="96"/>
      <c r="H663" s="96"/>
      <c r="I663" s="96"/>
      <c r="J663" s="96"/>
      <c r="K663" s="96"/>
      <c r="L663" s="96"/>
      <c r="M663" s="96"/>
      <c r="N663" s="96"/>
      <c r="O663" s="96"/>
      <c r="P663" s="96"/>
      <c r="Q663" s="96"/>
      <c r="R663" s="96"/>
      <c r="S663" s="96"/>
      <c r="T663" s="96"/>
      <c r="U663" s="96"/>
      <c r="V663" s="96"/>
      <c r="W663" s="96"/>
    </row>
    <row r="664" spans="1:23" ht="14.25" customHeight="1" x14ac:dyDescent="0.2">
      <c r="A664" s="96"/>
      <c r="B664" s="96"/>
      <c r="C664" s="96"/>
      <c r="D664" s="96"/>
      <c r="E664" s="96"/>
      <c r="F664" s="96"/>
      <c r="G664" s="96"/>
      <c r="H664" s="96"/>
      <c r="I664" s="96"/>
      <c r="J664" s="96"/>
      <c r="K664" s="96"/>
      <c r="L664" s="96"/>
      <c r="M664" s="96"/>
      <c r="N664" s="96"/>
      <c r="O664" s="96"/>
      <c r="P664" s="96"/>
      <c r="Q664" s="96"/>
      <c r="R664" s="96"/>
      <c r="S664" s="96"/>
      <c r="T664" s="96"/>
      <c r="U664" s="96"/>
      <c r="V664" s="96"/>
      <c r="W664" s="96"/>
    </row>
    <row r="665" spans="1:23" ht="14.25" customHeight="1" x14ac:dyDescent="0.2">
      <c r="A665" s="96"/>
      <c r="B665" s="96"/>
      <c r="C665" s="96"/>
      <c r="D665" s="96"/>
      <c r="E665" s="96"/>
      <c r="F665" s="96"/>
      <c r="G665" s="96"/>
      <c r="H665" s="96"/>
      <c r="I665" s="96"/>
      <c r="J665" s="96"/>
      <c r="K665" s="96"/>
      <c r="L665" s="96"/>
      <c r="M665" s="96"/>
      <c r="N665" s="96"/>
      <c r="O665" s="96"/>
      <c r="P665" s="96"/>
      <c r="Q665" s="96"/>
      <c r="R665" s="96"/>
      <c r="S665" s="96"/>
      <c r="T665" s="96"/>
      <c r="U665" s="96"/>
      <c r="V665" s="96"/>
      <c r="W665" s="96"/>
    </row>
    <row r="666" spans="1:23" ht="14.25" customHeight="1" x14ac:dyDescent="0.2">
      <c r="A666" s="96"/>
      <c r="B666" s="96"/>
      <c r="C666" s="96"/>
      <c r="D666" s="96"/>
      <c r="E666" s="96"/>
      <c r="F666" s="96"/>
      <c r="G666" s="96"/>
      <c r="H666" s="96"/>
      <c r="I666" s="96"/>
      <c r="J666" s="96"/>
      <c r="K666" s="96"/>
      <c r="L666" s="96"/>
      <c r="M666" s="96"/>
      <c r="N666" s="96"/>
      <c r="O666" s="96"/>
      <c r="P666" s="96"/>
      <c r="Q666" s="96"/>
      <c r="R666" s="96"/>
      <c r="S666" s="96"/>
      <c r="T666" s="96"/>
      <c r="U666" s="96"/>
      <c r="V666" s="96"/>
      <c r="W666" s="96"/>
    </row>
    <row r="667" spans="1:23" ht="14.25" customHeight="1" x14ac:dyDescent="0.2">
      <c r="A667" s="96"/>
      <c r="B667" s="96"/>
      <c r="C667" s="96"/>
      <c r="D667" s="96"/>
      <c r="E667" s="96"/>
      <c r="F667" s="96"/>
      <c r="G667" s="96"/>
      <c r="H667" s="96"/>
      <c r="I667" s="96"/>
      <c r="J667" s="96"/>
      <c r="K667" s="96"/>
      <c r="L667" s="96"/>
      <c r="M667" s="96"/>
      <c r="N667" s="96"/>
      <c r="O667" s="96"/>
      <c r="P667" s="96"/>
      <c r="Q667" s="96"/>
      <c r="R667" s="96"/>
      <c r="S667" s="96"/>
      <c r="T667" s="96"/>
      <c r="U667" s="96"/>
      <c r="V667" s="96"/>
      <c r="W667" s="96"/>
    </row>
    <row r="668" spans="1:23" ht="14.25" customHeight="1" x14ac:dyDescent="0.2">
      <c r="A668" s="96"/>
      <c r="B668" s="96"/>
      <c r="C668" s="96"/>
      <c r="D668" s="96"/>
      <c r="E668" s="96"/>
      <c r="F668" s="96"/>
      <c r="G668" s="96"/>
      <c r="H668" s="96"/>
      <c r="I668" s="96"/>
      <c r="J668" s="96"/>
      <c r="K668" s="96"/>
      <c r="L668" s="96"/>
      <c r="M668" s="96"/>
      <c r="N668" s="96"/>
      <c r="O668" s="96"/>
      <c r="P668" s="96"/>
      <c r="Q668" s="96"/>
      <c r="R668" s="96"/>
      <c r="S668" s="96"/>
      <c r="T668" s="96"/>
      <c r="U668" s="96"/>
      <c r="V668" s="96"/>
      <c r="W668" s="96"/>
    </row>
    <row r="669" spans="1:23" ht="14.25" customHeight="1" x14ac:dyDescent="0.2">
      <c r="A669" s="96"/>
      <c r="B669" s="96"/>
      <c r="C669" s="96"/>
      <c r="D669" s="96"/>
      <c r="E669" s="96"/>
      <c r="F669" s="96"/>
      <c r="G669" s="96"/>
      <c r="H669" s="96"/>
      <c r="I669" s="96"/>
      <c r="J669" s="96"/>
      <c r="K669" s="96"/>
      <c r="L669" s="96"/>
      <c r="M669" s="96"/>
      <c r="N669" s="96"/>
      <c r="O669" s="96"/>
      <c r="P669" s="96"/>
      <c r="Q669" s="96"/>
      <c r="R669" s="96"/>
      <c r="S669" s="96"/>
      <c r="T669" s="96"/>
      <c r="U669" s="96"/>
      <c r="V669" s="96"/>
      <c r="W669" s="96"/>
    </row>
    <row r="670" spans="1:23" ht="14.25" customHeight="1" x14ac:dyDescent="0.2">
      <c r="A670" s="96"/>
      <c r="B670" s="96"/>
      <c r="C670" s="96"/>
      <c r="D670" s="96"/>
      <c r="E670" s="96"/>
      <c r="F670" s="96"/>
      <c r="G670" s="96"/>
      <c r="H670" s="96"/>
      <c r="I670" s="96"/>
      <c r="J670" s="96"/>
      <c r="K670" s="96"/>
      <c r="L670" s="96"/>
      <c r="M670" s="96"/>
      <c r="N670" s="96"/>
      <c r="O670" s="96"/>
      <c r="P670" s="96"/>
      <c r="Q670" s="96"/>
      <c r="R670" s="96"/>
      <c r="S670" s="96"/>
      <c r="T670" s="96"/>
      <c r="U670" s="96"/>
      <c r="V670" s="96"/>
      <c r="W670" s="96"/>
    </row>
    <row r="671" spans="1:23" ht="14.25" customHeight="1" x14ac:dyDescent="0.2">
      <c r="A671" s="96"/>
      <c r="B671" s="96"/>
      <c r="C671" s="96"/>
      <c r="D671" s="96"/>
      <c r="E671" s="96"/>
      <c r="F671" s="96"/>
      <c r="G671" s="96"/>
      <c r="H671" s="96"/>
      <c r="I671" s="96"/>
      <c r="J671" s="96"/>
      <c r="K671" s="96"/>
      <c r="L671" s="96"/>
      <c r="M671" s="96"/>
      <c r="N671" s="96"/>
      <c r="O671" s="96"/>
      <c r="P671" s="96"/>
      <c r="Q671" s="96"/>
      <c r="R671" s="96"/>
      <c r="S671" s="96"/>
      <c r="T671" s="96"/>
      <c r="U671" s="96"/>
      <c r="V671" s="96"/>
      <c r="W671" s="96"/>
    </row>
    <row r="672" spans="1:23" ht="14.25" customHeight="1" x14ac:dyDescent="0.2">
      <c r="A672" s="96"/>
      <c r="B672" s="96"/>
      <c r="C672" s="96"/>
      <c r="D672" s="96"/>
      <c r="E672" s="96"/>
      <c r="F672" s="96"/>
      <c r="G672" s="96"/>
      <c r="H672" s="96"/>
      <c r="I672" s="96"/>
      <c r="J672" s="96"/>
      <c r="K672" s="96"/>
      <c r="L672" s="96"/>
      <c r="M672" s="96"/>
      <c r="N672" s="96"/>
      <c r="O672" s="96"/>
      <c r="P672" s="96"/>
      <c r="Q672" s="96"/>
      <c r="R672" s="96"/>
      <c r="S672" s="96"/>
      <c r="T672" s="96"/>
      <c r="U672" s="96"/>
      <c r="V672" s="96"/>
      <c r="W672" s="96"/>
    </row>
    <row r="673" spans="1:23" ht="14.25" customHeight="1" x14ac:dyDescent="0.2">
      <c r="A673" s="96"/>
      <c r="B673" s="96"/>
      <c r="C673" s="96"/>
      <c r="D673" s="96"/>
      <c r="E673" s="96"/>
      <c r="F673" s="96"/>
      <c r="G673" s="96"/>
      <c r="H673" s="96"/>
      <c r="I673" s="96"/>
      <c r="J673" s="96"/>
      <c r="K673" s="96"/>
      <c r="L673" s="96"/>
      <c r="M673" s="96"/>
      <c r="N673" s="96"/>
      <c r="O673" s="96"/>
      <c r="P673" s="96"/>
      <c r="Q673" s="96"/>
      <c r="R673" s="96"/>
      <c r="S673" s="96"/>
      <c r="T673" s="96"/>
      <c r="U673" s="96"/>
      <c r="V673" s="96"/>
      <c r="W673" s="96"/>
    </row>
    <row r="674" spans="1:23" ht="14.25" customHeight="1" x14ac:dyDescent="0.2">
      <c r="A674" s="96"/>
      <c r="B674" s="96"/>
      <c r="C674" s="96"/>
      <c r="D674" s="96"/>
      <c r="E674" s="96"/>
      <c r="F674" s="96"/>
      <c r="G674" s="96"/>
      <c r="H674" s="96"/>
      <c r="I674" s="96"/>
      <c r="J674" s="96"/>
      <c r="K674" s="96"/>
      <c r="L674" s="96"/>
      <c r="M674" s="96"/>
      <c r="N674" s="96"/>
      <c r="O674" s="96"/>
      <c r="P674" s="96"/>
      <c r="Q674" s="96"/>
      <c r="R674" s="96"/>
      <c r="S674" s="96"/>
      <c r="T674" s="96"/>
      <c r="U674" s="96"/>
      <c r="V674" s="96"/>
      <c r="W674" s="96"/>
    </row>
    <row r="675" spans="1:23" ht="14.25" customHeight="1" x14ac:dyDescent="0.2">
      <c r="A675" s="96"/>
      <c r="B675" s="96"/>
      <c r="C675" s="96"/>
      <c r="D675" s="96"/>
      <c r="E675" s="96"/>
      <c r="F675" s="96"/>
      <c r="G675" s="96"/>
      <c r="H675" s="96"/>
      <c r="I675" s="96"/>
      <c r="J675" s="96"/>
      <c r="K675" s="96"/>
      <c r="L675" s="96"/>
      <c r="M675" s="96"/>
      <c r="N675" s="96"/>
      <c r="O675" s="96"/>
      <c r="P675" s="96"/>
      <c r="Q675" s="96"/>
      <c r="R675" s="96"/>
      <c r="S675" s="96"/>
      <c r="T675" s="96"/>
      <c r="U675" s="96"/>
      <c r="V675" s="96"/>
      <c r="W675" s="96"/>
    </row>
    <row r="676" spans="1:23" ht="14.25" customHeight="1" x14ac:dyDescent="0.2">
      <c r="A676" s="96"/>
      <c r="B676" s="96"/>
      <c r="C676" s="96"/>
      <c r="D676" s="96"/>
      <c r="E676" s="96"/>
      <c r="F676" s="96"/>
      <c r="G676" s="96"/>
      <c r="H676" s="96"/>
      <c r="I676" s="96"/>
      <c r="J676" s="96"/>
      <c r="K676" s="96"/>
      <c r="L676" s="96"/>
      <c r="M676" s="96"/>
      <c r="N676" s="96"/>
      <c r="O676" s="96"/>
      <c r="P676" s="96"/>
      <c r="Q676" s="96"/>
      <c r="R676" s="96"/>
      <c r="S676" s="96"/>
      <c r="T676" s="96"/>
      <c r="U676" s="96"/>
      <c r="V676" s="96"/>
      <c r="W676" s="96"/>
    </row>
    <row r="677" spans="1:23" ht="14.25" customHeight="1" x14ac:dyDescent="0.2">
      <c r="A677" s="96"/>
      <c r="B677" s="96"/>
      <c r="C677" s="96"/>
      <c r="D677" s="96"/>
      <c r="E677" s="96"/>
      <c r="F677" s="96"/>
      <c r="G677" s="96"/>
      <c r="H677" s="96"/>
      <c r="I677" s="96"/>
      <c r="J677" s="96"/>
      <c r="K677" s="96"/>
      <c r="L677" s="96"/>
      <c r="M677" s="96"/>
      <c r="N677" s="96"/>
      <c r="O677" s="96"/>
      <c r="P677" s="96"/>
      <c r="Q677" s="96"/>
      <c r="R677" s="96"/>
      <c r="S677" s="96"/>
      <c r="T677" s="96"/>
      <c r="U677" s="96"/>
      <c r="V677" s="96"/>
      <c r="W677" s="96"/>
    </row>
    <row r="678" spans="1:23" ht="14.25" customHeight="1" x14ac:dyDescent="0.2">
      <c r="A678" s="96"/>
      <c r="B678" s="96"/>
      <c r="C678" s="96"/>
      <c r="D678" s="96"/>
      <c r="E678" s="96"/>
      <c r="F678" s="96"/>
      <c r="G678" s="96"/>
      <c r="H678" s="96"/>
      <c r="I678" s="96"/>
      <c r="J678" s="96"/>
      <c r="K678" s="96"/>
      <c r="L678" s="96"/>
      <c r="M678" s="96"/>
      <c r="N678" s="96"/>
      <c r="O678" s="96"/>
      <c r="P678" s="96"/>
      <c r="Q678" s="96"/>
      <c r="R678" s="96"/>
      <c r="S678" s="96"/>
      <c r="T678" s="96"/>
      <c r="U678" s="96"/>
      <c r="V678" s="96"/>
      <c r="W678" s="96"/>
    </row>
    <row r="679" spans="1:23" ht="14.25" customHeight="1" x14ac:dyDescent="0.2">
      <c r="A679" s="96"/>
      <c r="B679" s="96"/>
      <c r="C679" s="96"/>
      <c r="D679" s="96"/>
      <c r="E679" s="96"/>
      <c r="F679" s="96"/>
      <c r="G679" s="96"/>
      <c r="H679" s="96"/>
      <c r="I679" s="96"/>
      <c r="J679" s="96"/>
      <c r="K679" s="96"/>
      <c r="L679" s="96"/>
      <c r="M679" s="96"/>
      <c r="N679" s="96"/>
      <c r="O679" s="96"/>
      <c r="P679" s="96"/>
      <c r="Q679" s="96"/>
      <c r="R679" s="96"/>
      <c r="S679" s="96"/>
      <c r="T679" s="96"/>
      <c r="U679" s="96"/>
      <c r="V679" s="96"/>
      <c r="W679" s="96"/>
    </row>
    <row r="680" spans="1:23" ht="14.25" customHeight="1" x14ac:dyDescent="0.2">
      <c r="A680" s="96"/>
      <c r="B680" s="96"/>
      <c r="C680" s="96"/>
      <c r="D680" s="96"/>
      <c r="E680" s="96"/>
      <c r="F680" s="96"/>
      <c r="G680" s="96"/>
      <c r="H680" s="96"/>
      <c r="I680" s="96"/>
      <c r="J680" s="96"/>
      <c r="K680" s="96"/>
      <c r="L680" s="96"/>
      <c r="M680" s="96"/>
      <c r="N680" s="96"/>
      <c r="O680" s="96"/>
      <c r="P680" s="96"/>
      <c r="Q680" s="96"/>
      <c r="R680" s="96"/>
      <c r="S680" s="96"/>
      <c r="T680" s="96"/>
      <c r="U680" s="96"/>
      <c r="V680" s="96"/>
      <c r="W680" s="96"/>
    </row>
    <row r="681" spans="1:23" ht="14.25" customHeight="1" x14ac:dyDescent="0.2">
      <c r="A681" s="96"/>
      <c r="B681" s="96"/>
      <c r="C681" s="96"/>
      <c r="D681" s="96"/>
      <c r="E681" s="96"/>
      <c r="F681" s="96"/>
      <c r="G681" s="96"/>
      <c r="H681" s="96"/>
      <c r="I681" s="96"/>
      <c r="J681" s="96"/>
      <c r="K681" s="96"/>
      <c r="L681" s="96"/>
      <c r="M681" s="96"/>
      <c r="N681" s="96"/>
      <c r="O681" s="96"/>
      <c r="P681" s="96"/>
      <c r="Q681" s="96"/>
      <c r="R681" s="96"/>
      <c r="S681" s="96"/>
      <c r="T681" s="96"/>
      <c r="U681" s="96"/>
      <c r="V681" s="96"/>
      <c r="W681" s="96"/>
    </row>
    <row r="682" spans="1:23" ht="14.25" customHeight="1" x14ac:dyDescent="0.2">
      <c r="A682" s="96"/>
      <c r="B682" s="96"/>
      <c r="C682" s="96"/>
      <c r="D682" s="96"/>
      <c r="E682" s="96"/>
      <c r="F682" s="96"/>
      <c r="G682" s="96"/>
      <c r="H682" s="96"/>
      <c r="I682" s="96"/>
      <c r="J682" s="96"/>
      <c r="K682" s="96"/>
      <c r="L682" s="96"/>
      <c r="M682" s="96"/>
      <c r="N682" s="96"/>
      <c r="O682" s="96"/>
      <c r="P682" s="96"/>
      <c r="Q682" s="96"/>
      <c r="R682" s="96"/>
      <c r="S682" s="96"/>
      <c r="T682" s="96"/>
      <c r="U682" s="96"/>
      <c r="V682" s="96"/>
      <c r="W682" s="96"/>
    </row>
    <row r="683" spans="1:23" ht="14.25" customHeight="1" x14ac:dyDescent="0.2">
      <c r="A683" s="96"/>
      <c r="B683" s="96"/>
      <c r="C683" s="96"/>
      <c r="D683" s="96"/>
      <c r="E683" s="96"/>
      <c r="F683" s="96"/>
      <c r="G683" s="96"/>
      <c r="H683" s="96"/>
      <c r="I683" s="96"/>
      <c r="J683" s="96"/>
      <c r="K683" s="96"/>
      <c r="L683" s="96"/>
      <c r="M683" s="96"/>
      <c r="N683" s="96"/>
      <c r="O683" s="96"/>
      <c r="P683" s="96"/>
      <c r="Q683" s="96"/>
      <c r="R683" s="96"/>
      <c r="S683" s="96"/>
      <c r="T683" s="96"/>
      <c r="U683" s="96"/>
      <c r="V683" s="96"/>
      <c r="W683" s="96"/>
    </row>
    <row r="684" spans="1:23" ht="14.25" customHeight="1" x14ac:dyDescent="0.2">
      <c r="A684" s="96"/>
      <c r="B684" s="96"/>
      <c r="C684" s="96"/>
      <c r="D684" s="96"/>
      <c r="E684" s="96"/>
      <c r="F684" s="96"/>
      <c r="G684" s="96"/>
      <c r="H684" s="96"/>
      <c r="I684" s="96"/>
      <c r="J684" s="96"/>
      <c r="K684" s="96"/>
      <c r="L684" s="96"/>
      <c r="M684" s="96"/>
      <c r="N684" s="96"/>
      <c r="O684" s="96"/>
      <c r="P684" s="96"/>
      <c r="Q684" s="96"/>
      <c r="R684" s="96"/>
      <c r="S684" s="96"/>
      <c r="T684" s="96"/>
      <c r="U684" s="96"/>
      <c r="V684" s="96"/>
      <c r="W684" s="96"/>
    </row>
    <row r="685" spans="1:23" ht="14.25" customHeight="1" x14ac:dyDescent="0.2">
      <c r="A685" s="96"/>
      <c r="B685" s="96"/>
      <c r="C685" s="96"/>
      <c r="D685" s="96"/>
      <c r="E685" s="96"/>
      <c r="F685" s="96"/>
      <c r="G685" s="96"/>
      <c r="H685" s="96"/>
      <c r="I685" s="96"/>
      <c r="J685" s="96"/>
      <c r="K685" s="96"/>
      <c r="L685" s="96"/>
      <c r="M685" s="96"/>
      <c r="N685" s="96"/>
      <c r="O685" s="96"/>
      <c r="P685" s="96"/>
      <c r="Q685" s="96"/>
      <c r="R685" s="96"/>
      <c r="S685" s="96"/>
      <c r="T685" s="96"/>
      <c r="U685" s="96"/>
      <c r="V685" s="96"/>
      <c r="W685" s="96"/>
    </row>
    <row r="686" spans="1:23" ht="14.25" customHeight="1" x14ac:dyDescent="0.2">
      <c r="A686" s="96"/>
      <c r="B686" s="96"/>
      <c r="C686" s="96"/>
      <c r="D686" s="96"/>
      <c r="E686" s="96"/>
      <c r="F686" s="96"/>
      <c r="G686" s="96"/>
      <c r="H686" s="96"/>
      <c r="I686" s="96"/>
      <c r="J686" s="96"/>
      <c r="K686" s="96"/>
      <c r="L686" s="96"/>
      <c r="M686" s="96"/>
      <c r="N686" s="96"/>
      <c r="O686" s="96"/>
      <c r="P686" s="96"/>
      <c r="Q686" s="96"/>
      <c r="R686" s="96"/>
      <c r="S686" s="96"/>
      <c r="T686" s="96"/>
      <c r="U686" s="96"/>
      <c r="V686" s="96"/>
      <c r="W686" s="96"/>
    </row>
    <row r="687" spans="1:23" ht="14.25" customHeight="1" x14ac:dyDescent="0.2">
      <c r="A687" s="96"/>
      <c r="B687" s="96"/>
      <c r="C687" s="96"/>
      <c r="D687" s="96"/>
      <c r="E687" s="96"/>
      <c r="F687" s="96"/>
      <c r="G687" s="96"/>
      <c r="H687" s="96"/>
      <c r="I687" s="96"/>
      <c r="J687" s="96"/>
      <c r="K687" s="96"/>
      <c r="L687" s="96"/>
      <c r="M687" s="96"/>
      <c r="N687" s="96"/>
      <c r="O687" s="96"/>
      <c r="P687" s="96"/>
      <c r="Q687" s="96"/>
      <c r="R687" s="96"/>
      <c r="S687" s="96"/>
      <c r="T687" s="96"/>
      <c r="U687" s="96"/>
      <c r="V687" s="96"/>
      <c r="W687" s="96"/>
    </row>
    <row r="688" spans="1:23" ht="14.25" customHeight="1" x14ac:dyDescent="0.2">
      <c r="A688" s="96"/>
      <c r="B688" s="96"/>
      <c r="C688" s="96"/>
      <c r="D688" s="96"/>
      <c r="E688" s="96"/>
      <c r="F688" s="96"/>
      <c r="G688" s="96"/>
      <c r="H688" s="96"/>
      <c r="I688" s="96"/>
      <c r="J688" s="96"/>
      <c r="K688" s="96"/>
      <c r="L688" s="96"/>
      <c r="M688" s="96"/>
      <c r="N688" s="96"/>
      <c r="O688" s="96"/>
      <c r="P688" s="96"/>
      <c r="Q688" s="96"/>
      <c r="R688" s="96"/>
      <c r="S688" s="96"/>
      <c r="T688" s="96"/>
      <c r="U688" s="96"/>
      <c r="V688" s="96"/>
      <c r="W688" s="96"/>
    </row>
    <row r="689" spans="1:23" ht="14.25" customHeight="1" x14ac:dyDescent="0.2">
      <c r="A689" s="96"/>
      <c r="B689" s="96"/>
      <c r="C689" s="96"/>
      <c r="D689" s="96"/>
      <c r="E689" s="96"/>
      <c r="F689" s="96"/>
      <c r="G689" s="96"/>
      <c r="H689" s="96"/>
      <c r="I689" s="96"/>
      <c r="J689" s="96"/>
      <c r="K689" s="96"/>
      <c r="L689" s="96"/>
      <c r="M689" s="96"/>
      <c r="N689" s="96"/>
      <c r="O689" s="96"/>
      <c r="P689" s="96"/>
      <c r="Q689" s="96"/>
      <c r="R689" s="96"/>
      <c r="S689" s="96"/>
      <c r="T689" s="96"/>
      <c r="U689" s="96"/>
      <c r="V689" s="96"/>
      <c r="W689" s="96"/>
    </row>
    <row r="690" spans="1:23" ht="14.25" customHeight="1" x14ac:dyDescent="0.2">
      <c r="A690" s="96"/>
      <c r="B690" s="96"/>
      <c r="C690" s="96"/>
      <c r="D690" s="96"/>
      <c r="E690" s="96"/>
      <c r="F690" s="96"/>
      <c r="G690" s="96"/>
      <c r="H690" s="96"/>
      <c r="I690" s="96"/>
      <c r="J690" s="96"/>
      <c r="K690" s="96"/>
      <c r="L690" s="96"/>
      <c r="M690" s="96"/>
      <c r="N690" s="96"/>
      <c r="O690" s="96"/>
      <c r="P690" s="96"/>
      <c r="Q690" s="96"/>
      <c r="R690" s="96"/>
      <c r="S690" s="96"/>
      <c r="T690" s="96"/>
      <c r="U690" s="96"/>
      <c r="V690" s="96"/>
      <c r="W690" s="96"/>
    </row>
    <row r="691" spans="1:23" ht="14.25" customHeight="1" x14ac:dyDescent="0.2">
      <c r="A691" s="96"/>
      <c r="B691" s="96"/>
      <c r="C691" s="96"/>
      <c r="D691" s="96"/>
      <c r="E691" s="96"/>
      <c r="F691" s="96"/>
      <c r="G691" s="96"/>
      <c r="H691" s="96"/>
      <c r="I691" s="96"/>
      <c r="J691" s="96"/>
      <c r="K691" s="96"/>
      <c r="L691" s="96"/>
      <c r="M691" s="96"/>
      <c r="N691" s="96"/>
      <c r="O691" s="96"/>
      <c r="P691" s="96"/>
      <c r="Q691" s="96"/>
      <c r="R691" s="96"/>
      <c r="S691" s="96"/>
      <c r="T691" s="96"/>
      <c r="U691" s="96"/>
      <c r="V691" s="96"/>
      <c r="W691" s="96"/>
    </row>
    <row r="692" spans="1:23" ht="14.25" customHeight="1" x14ac:dyDescent="0.2">
      <c r="A692" s="96"/>
      <c r="B692" s="96"/>
      <c r="C692" s="96"/>
      <c r="D692" s="96"/>
      <c r="E692" s="96"/>
      <c r="F692" s="96"/>
      <c r="G692" s="96"/>
      <c r="H692" s="96"/>
      <c r="I692" s="96"/>
      <c r="J692" s="96"/>
      <c r="K692" s="96"/>
      <c r="L692" s="96"/>
      <c r="M692" s="96"/>
      <c r="N692" s="96"/>
      <c r="O692" s="96"/>
      <c r="P692" s="96"/>
      <c r="Q692" s="96"/>
      <c r="R692" s="96"/>
      <c r="S692" s="96"/>
      <c r="T692" s="96"/>
      <c r="U692" s="96"/>
      <c r="V692" s="96"/>
      <c r="W692" s="96"/>
    </row>
    <row r="693" spans="1:23" ht="14.25" customHeight="1" x14ac:dyDescent="0.2">
      <c r="A693" s="96"/>
      <c r="B693" s="96"/>
      <c r="C693" s="96"/>
      <c r="D693" s="96"/>
      <c r="E693" s="96"/>
      <c r="F693" s="96"/>
      <c r="G693" s="96"/>
      <c r="H693" s="96"/>
      <c r="I693" s="96"/>
      <c r="J693" s="96"/>
      <c r="K693" s="96"/>
      <c r="L693" s="96"/>
      <c r="M693" s="96"/>
      <c r="N693" s="96"/>
      <c r="O693" s="96"/>
      <c r="P693" s="96"/>
      <c r="Q693" s="96"/>
      <c r="R693" s="96"/>
      <c r="S693" s="96"/>
      <c r="T693" s="96"/>
      <c r="U693" s="96"/>
      <c r="V693" s="96"/>
      <c r="W693" s="96"/>
    </row>
    <row r="694" spans="1:23" ht="14.25" customHeight="1" x14ac:dyDescent="0.2">
      <c r="A694" s="96"/>
      <c r="B694" s="96"/>
      <c r="C694" s="96"/>
      <c r="D694" s="96"/>
      <c r="E694" s="96"/>
      <c r="F694" s="96"/>
      <c r="G694" s="96"/>
      <c r="H694" s="96"/>
      <c r="I694" s="96"/>
      <c r="J694" s="96"/>
      <c r="K694" s="96"/>
      <c r="L694" s="96"/>
      <c r="M694" s="96"/>
      <c r="N694" s="96"/>
      <c r="O694" s="96"/>
      <c r="P694" s="96"/>
      <c r="Q694" s="96"/>
      <c r="R694" s="96"/>
      <c r="S694" s="96"/>
      <c r="T694" s="96"/>
      <c r="U694" s="96"/>
      <c r="V694" s="96"/>
      <c r="W694" s="96"/>
    </row>
    <row r="695" spans="1:23" ht="14.25" customHeight="1" x14ac:dyDescent="0.2">
      <c r="A695" s="96"/>
      <c r="B695" s="96"/>
      <c r="C695" s="96"/>
      <c r="D695" s="96"/>
      <c r="E695" s="96"/>
      <c r="F695" s="96"/>
      <c r="G695" s="96"/>
      <c r="H695" s="96"/>
      <c r="I695" s="96"/>
      <c r="J695" s="96"/>
      <c r="K695" s="96"/>
      <c r="L695" s="96"/>
      <c r="M695" s="96"/>
      <c r="N695" s="96"/>
      <c r="O695" s="96"/>
      <c r="P695" s="96"/>
      <c r="Q695" s="96"/>
      <c r="R695" s="96"/>
      <c r="S695" s="96"/>
      <c r="T695" s="96"/>
      <c r="U695" s="96"/>
      <c r="V695" s="96"/>
      <c r="W695" s="96"/>
    </row>
    <row r="696" spans="1:23" ht="14.25" customHeight="1" x14ac:dyDescent="0.2">
      <c r="A696" s="96"/>
      <c r="B696" s="96"/>
      <c r="C696" s="96"/>
      <c r="D696" s="96"/>
      <c r="E696" s="96"/>
      <c r="F696" s="96"/>
      <c r="G696" s="96"/>
      <c r="H696" s="96"/>
      <c r="I696" s="96"/>
      <c r="J696" s="96"/>
      <c r="K696" s="96"/>
      <c r="L696" s="96"/>
      <c r="M696" s="96"/>
      <c r="N696" s="96"/>
      <c r="O696" s="96"/>
      <c r="P696" s="96"/>
      <c r="Q696" s="96"/>
      <c r="R696" s="96"/>
      <c r="S696" s="96"/>
      <c r="T696" s="96"/>
      <c r="U696" s="96"/>
      <c r="V696" s="96"/>
      <c r="W696" s="96"/>
    </row>
    <row r="697" spans="1:23" ht="14.25" customHeight="1" x14ac:dyDescent="0.2">
      <c r="A697" s="96"/>
      <c r="B697" s="96"/>
      <c r="C697" s="96"/>
      <c r="D697" s="96"/>
      <c r="E697" s="96"/>
      <c r="F697" s="96"/>
      <c r="G697" s="96"/>
      <c r="H697" s="96"/>
      <c r="I697" s="96"/>
      <c r="J697" s="96"/>
      <c r="K697" s="96"/>
      <c r="L697" s="96"/>
      <c r="M697" s="96"/>
      <c r="N697" s="96"/>
      <c r="O697" s="96"/>
      <c r="P697" s="96"/>
      <c r="Q697" s="96"/>
      <c r="R697" s="96"/>
      <c r="S697" s="96"/>
      <c r="T697" s="96"/>
      <c r="U697" s="96"/>
      <c r="V697" s="96"/>
      <c r="W697" s="96"/>
    </row>
    <row r="698" spans="1:23" ht="14.25" customHeight="1" x14ac:dyDescent="0.2">
      <c r="A698" s="96"/>
      <c r="B698" s="96"/>
      <c r="C698" s="96"/>
      <c r="D698" s="96"/>
      <c r="E698" s="96"/>
      <c r="F698" s="96"/>
      <c r="G698" s="96"/>
      <c r="H698" s="96"/>
      <c r="I698" s="96"/>
      <c r="J698" s="96"/>
      <c r="K698" s="96"/>
      <c r="L698" s="96"/>
      <c r="M698" s="96"/>
      <c r="N698" s="96"/>
      <c r="O698" s="96"/>
      <c r="P698" s="96"/>
      <c r="Q698" s="96"/>
      <c r="R698" s="96"/>
      <c r="S698" s="96"/>
      <c r="T698" s="96"/>
      <c r="U698" s="96"/>
      <c r="V698" s="96"/>
      <c r="W698" s="96"/>
    </row>
    <row r="699" spans="1:23" ht="14.25" customHeight="1" x14ac:dyDescent="0.2">
      <c r="A699" s="96"/>
      <c r="B699" s="96"/>
      <c r="C699" s="96"/>
      <c r="D699" s="96"/>
      <c r="E699" s="96"/>
      <c r="F699" s="96"/>
      <c r="G699" s="96"/>
      <c r="H699" s="96"/>
      <c r="I699" s="96"/>
      <c r="J699" s="96"/>
      <c r="K699" s="96"/>
      <c r="L699" s="96"/>
      <c r="M699" s="96"/>
      <c r="N699" s="96"/>
      <c r="O699" s="96"/>
      <c r="P699" s="96"/>
      <c r="Q699" s="96"/>
      <c r="R699" s="96"/>
      <c r="S699" s="96"/>
      <c r="T699" s="96"/>
      <c r="U699" s="96"/>
      <c r="V699" s="96"/>
      <c r="W699" s="96"/>
    </row>
    <row r="700" spans="1:23" ht="14.25" customHeight="1" x14ac:dyDescent="0.2">
      <c r="A700" s="96"/>
      <c r="B700" s="96"/>
      <c r="C700" s="96"/>
      <c r="D700" s="96"/>
      <c r="E700" s="96"/>
      <c r="F700" s="96"/>
      <c r="G700" s="96"/>
      <c r="H700" s="96"/>
      <c r="I700" s="96"/>
      <c r="J700" s="96"/>
      <c r="K700" s="96"/>
      <c r="L700" s="96"/>
      <c r="M700" s="96"/>
      <c r="N700" s="96"/>
      <c r="O700" s="96"/>
      <c r="P700" s="96"/>
      <c r="Q700" s="96"/>
      <c r="R700" s="96"/>
      <c r="S700" s="96"/>
      <c r="T700" s="96"/>
      <c r="U700" s="96"/>
      <c r="V700" s="96"/>
      <c r="W700" s="96"/>
    </row>
    <row r="701" spans="1:23" ht="14.25" customHeight="1" x14ac:dyDescent="0.2">
      <c r="A701" s="96"/>
      <c r="B701" s="96"/>
      <c r="C701" s="96"/>
      <c r="D701" s="96"/>
      <c r="E701" s="96"/>
      <c r="F701" s="96"/>
      <c r="G701" s="96"/>
      <c r="H701" s="96"/>
      <c r="I701" s="96"/>
      <c r="J701" s="96"/>
      <c r="K701" s="96"/>
      <c r="L701" s="96"/>
      <c r="M701" s="96"/>
      <c r="N701" s="96"/>
      <c r="O701" s="96"/>
      <c r="P701" s="96"/>
      <c r="Q701" s="96"/>
      <c r="R701" s="96"/>
      <c r="S701" s="96"/>
      <c r="T701" s="96"/>
      <c r="U701" s="96"/>
      <c r="V701" s="96"/>
      <c r="W701" s="96"/>
    </row>
    <row r="702" spans="1:23" ht="14.25" customHeight="1" x14ac:dyDescent="0.2">
      <c r="A702" s="96"/>
      <c r="B702" s="96"/>
      <c r="C702" s="96"/>
      <c r="D702" s="96"/>
      <c r="E702" s="96"/>
      <c r="F702" s="96"/>
      <c r="G702" s="96"/>
      <c r="H702" s="96"/>
      <c r="I702" s="96"/>
      <c r="J702" s="96"/>
      <c r="K702" s="96"/>
      <c r="L702" s="96"/>
      <c r="M702" s="96"/>
      <c r="N702" s="96"/>
      <c r="O702" s="96"/>
      <c r="P702" s="96"/>
      <c r="Q702" s="96"/>
      <c r="R702" s="96"/>
      <c r="S702" s="96"/>
      <c r="T702" s="96"/>
      <c r="U702" s="96"/>
      <c r="V702" s="96"/>
      <c r="W702" s="96"/>
    </row>
    <row r="703" spans="1:23" ht="14.25" customHeight="1" x14ac:dyDescent="0.2">
      <c r="A703" s="96"/>
      <c r="B703" s="96"/>
      <c r="C703" s="96"/>
      <c r="D703" s="96"/>
      <c r="E703" s="96"/>
      <c r="F703" s="96"/>
      <c r="G703" s="96"/>
      <c r="H703" s="96"/>
      <c r="I703" s="96"/>
      <c r="J703" s="96"/>
      <c r="K703" s="96"/>
      <c r="L703" s="96"/>
      <c r="M703" s="96"/>
      <c r="N703" s="96"/>
      <c r="O703" s="96"/>
      <c r="P703" s="96"/>
      <c r="Q703" s="96"/>
      <c r="R703" s="96"/>
      <c r="S703" s="96"/>
      <c r="T703" s="96"/>
      <c r="U703" s="96"/>
      <c r="V703" s="96"/>
      <c r="W703" s="96"/>
    </row>
    <row r="704" spans="1:23" ht="14.25" customHeight="1" x14ac:dyDescent="0.2">
      <c r="A704" s="96"/>
      <c r="B704" s="96"/>
      <c r="C704" s="96"/>
      <c r="D704" s="96"/>
      <c r="E704" s="96"/>
      <c r="F704" s="96"/>
      <c r="G704" s="96"/>
      <c r="H704" s="96"/>
      <c r="I704" s="96"/>
      <c r="J704" s="96"/>
      <c r="K704" s="96"/>
      <c r="L704" s="96"/>
      <c r="M704" s="96"/>
      <c r="N704" s="96"/>
      <c r="O704" s="96"/>
      <c r="P704" s="96"/>
      <c r="Q704" s="96"/>
      <c r="R704" s="96"/>
      <c r="S704" s="96"/>
      <c r="T704" s="96"/>
      <c r="U704" s="96"/>
      <c r="V704" s="96"/>
      <c r="W704" s="96"/>
    </row>
    <row r="705" spans="1:23" ht="14.25" customHeight="1" x14ac:dyDescent="0.2">
      <c r="A705" s="96"/>
      <c r="B705" s="96"/>
      <c r="C705" s="96"/>
      <c r="D705" s="96"/>
      <c r="E705" s="96"/>
      <c r="F705" s="96"/>
      <c r="G705" s="96"/>
      <c r="H705" s="96"/>
      <c r="I705" s="96"/>
      <c r="J705" s="96"/>
      <c r="K705" s="96"/>
      <c r="L705" s="96"/>
      <c r="M705" s="96"/>
      <c r="N705" s="96"/>
      <c r="O705" s="96"/>
      <c r="P705" s="96"/>
      <c r="Q705" s="96"/>
      <c r="R705" s="96"/>
      <c r="S705" s="96"/>
      <c r="T705" s="96"/>
      <c r="U705" s="96"/>
      <c r="V705" s="96"/>
      <c r="W705" s="96"/>
    </row>
    <row r="706" spans="1:23" ht="14.25" customHeight="1" x14ac:dyDescent="0.2">
      <c r="A706" s="96"/>
      <c r="B706" s="96"/>
      <c r="C706" s="96"/>
      <c r="D706" s="96"/>
      <c r="E706" s="96"/>
      <c r="F706" s="96"/>
      <c r="G706" s="96"/>
      <c r="H706" s="96"/>
      <c r="I706" s="96"/>
      <c r="J706" s="96"/>
      <c r="K706" s="96"/>
      <c r="L706" s="96"/>
      <c r="M706" s="96"/>
      <c r="N706" s="96"/>
      <c r="O706" s="96"/>
      <c r="P706" s="96"/>
      <c r="Q706" s="96"/>
      <c r="R706" s="96"/>
      <c r="S706" s="96"/>
      <c r="T706" s="96"/>
      <c r="U706" s="96"/>
      <c r="V706" s="96"/>
      <c r="W706" s="96"/>
    </row>
    <row r="707" spans="1:23" ht="14.25" customHeight="1" x14ac:dyDescent="0.2">
      <c r="A707" s="96"/>
      <c r="B707" s="96"/>
      <c r="C707" s="96"/>
      <c r="D707" s="96"/>
      <c r="E707" s="96"/>
      <c r="F707" s="96"/>
      <c r="G707" s="96"/>
      <c r="H707" s="96"/>
      <c r="I707" s="96"/>
      <c r="J707" s="96"/>
      <c r="K707" s="96"/>
      <c r="L707" s="96"/>
      <c r="M707" s="96"/>
      <c r="N707" s="96"/>
      <c r="O707" s="96"/>
      <c r="P707" s="96"/>
      <c r="Q707" s="96"/>
      <c r="R707" s="96"/>
      <c r="S707" s="96"/>
      <c r="T707" s="96"/>
      <c r="U707" s="96"/>
      <c r="V707" s="96"/>
      <c r="W707" s="96"/>
    </row>
    <row r="708" spans="1:23" ht="14.25" customHeight="1" x14ac:dyDescent="0.2">
      <c r="A708" s="96"/>
      <c r="B708" s="96"/>
      <c r="C708" s="96"/>
      <c r="D708" s="96"/>
      <c r="E708" s="96"/>
      <c r="F708" s="96"/>
      <c r="G708" s="96"/>
      <c r="H708" s="96"/>
      <c r="I708" s="96"/>
      <c r="J708" s="96"/>
      <c r="K708" s="96"/>
      <c r="L708" s="96"/>
      <c r="M708" s="96"/>
      <c r="N708" s="96"/>
      <c r="O708" s="96"/>
      <c r="P708" s="96"/>
      <c r="Q708" s="96"/>
      <c r="R708" s="96"/>
      <c r="S708" s="96"/>
      <c r="T708" s="96"/>
      <c r="U708" s="96"/>
      <c r="V708" s="96"/>
      <c r="W708" s="96"/>
    </row>
    <row r="709" spans="1:23" ht="14.25" customHeight="1" x14ac:dyDescent="0.2">
      <c r="A709" s="96"/>
      <c r="B709" s="96"/>
      <c r="C709" s="96"/>
      <c r="D709" s="96"/>
      <c r="E709" s="96"/>
      <c r="F709" s="96"/>
      <c r="G709" s="96"/>
      <c r="H709" s="96"/>
      <c r="I709" s="96"/>
      <c r="J709" s="96"/>
      <c r="K709" s="96"/>
      <c r="L709" s="96"/>
      <c r="M709" s="96"/>
      <c r="N709" s="96"/>
      <c r="O709" s="96"/>
      <c r="P709" s="96"/>
      <c r="Q709" s="96"/>
      <c r="R709" s="96"/>
      <c r="S709" s="96"/>
      <c r="T709" s="96"/>
      <c r="U709" s="96"/>
      <c r="V709" s="96"/>
      <c r="W709" s="96"/>
    </row>
    <row r="710" spans="1:23" ht="14.25" customHeight="1" x14ac:dyDescent="0.2">
      <c r="A710" s="96"/>
      <c r="B710" s="96"/>
      <c r="C710" s="96"/>
      <c r="D710" s="96"/>
      <c r="E710" s="96"/>
      <c r="F710" s="96"/>
      <c r="G710" s="96"/>
      <c r="H710" s="96"/>
      <c r="I710" s="96"/>
      <c r="J710" s="96"/>
      <c r="K710" s="96"/>
      <c r="L710" s="96"/>
      <c r="M710" s="96"/>
      <c r="N710" s="96"/>
      <c r="O710" s="96"/>
      <c r="P710" s="96"/>
      <c r="Q710" s="96"/>
      <c r="R710" s="96"/>
      <c r="S710" s="96"/>
      <c r="T710" s="96"/>
      <c r="U710" s="96"/>
      <c r="V710" s="96"/>
      <c r="W710" s="96"/>
    </row>
    <row r="711" spans="1:23" ht="14.25" customHeight="1" x14ac:dyDescent="0.2">
      <c r="A711" s="96"/>
      <c r="B711" s="96"/>
      <c r="C711" s="96"/>
      <c r="D711" s="96"/>
      <c r="E711" s="96"/>
      <c r="F711" s="96"/>
      <c r="G711" s="96"/>
      <c r="H711" s="96"/>
      <c r="I711" s="96"/>
      <c r="J711" s="96"/>
      <c r="K711" s="96"/>
      <c r="L711" s="96"/>
      <c r="M711" s="96"/>
      <c r="N711" s="96"/>
      <c r="O711" s="96"/>
      <c r="P711" s="96"/>
      <c r="Q711" s="96"/>
      <c r="R711" s="96"/>
      <c r="S711" s="96"/>
      <c r="T711" s="96"/>
      <c r="U711" s="96"/>
      <c r="V711" s="96"/>
      <c r="W711" s="96"/>
    </row>
    <row r="712" spans="1:23" ht="14.25" customHeight="1" x14ac:dyDescent="0.2">
      <c r="A712" s="96"/>
      <c r="B712" s="96"/>
      <c r="C712" s="96"/>
      <c r="D712" s="96"/>
      <c r="E712" s="96"/>
      <c r="F712" s="96"/>
      <c r="G712" s="96"/>
      <c r="H712" s="96"/>
      <c r="I712" s="96"/>
      <c r="J712" s="96"/>
      <c r="K712" s="96"/>
      <c r="L712" s="96"/>
      <c r="M712" s="96"/>
      <c r="N712" s="96"/>
      <c r="O712" s="96"/>
      <c r="P712" s="96"/>
      <c r="Q712" s="96"/>
      <c r="R712" s="96"/>
      <c r="S712" s="96"/>
      <c r="T712" s="96"/>
      <c r="U712" s="96"/>
      <c r="V712" s="96"/>
      <c r="W712" s="96"/>
    </row>
    <row r="713" spans="1:23" ht="14.25" customHeight="1" x14ac:dyDescent="0.2">
      <c r="A713" s="96"/>
      <c r="B713" s="96"/>
      <c r="C713" s="96"/>
      <c r="D713" s="96"/>
      <c r="E713" s="96"/>
      <c r="F713" s="96"/>
      <c r="G713" s="96"/>
      <c r="H713" s="96"/>
      <c r="I713" s="96"/>
      <c r="J713" s="96"/>
      <c r="K713" s="96"/>
      <c r="L713" s="96"/>
      <c r="M713" s="96"/>
      <c r="N713" s="96"/>
      <c r="O713" s="96"/>
      <c r="P713" s="96"/>
      <c r="Q713" s="96"/>
      <c r="R713" s="96"/>
      <c r="S713" s="96"/>
      <c r="T713" s="96"/>
      <c r="U713" s="96"/>
      <c r="V713" s="96"/>
      <c r="W713" s="96"/>
    </row>
    <row r="714" spans="1:23" ht="14.25" customHeight="1" x14ac:dyDescent="0.2">
      <c r="A714" s="96"/>
      <c r="B714" s="96"/>
      <c r="C714" s="96"/>
      <c r="D714" s="96"/>
      <c r="E714" s="96"/>
      <c r="F714" s="96"/>
      <c r="G714" s="96"/>
      <c r="H714" s="96"/>
      <c r="I714" s="96"/>
      <c r="J714" s="96"/>
      <c r="K714" s="96"/>
      <c r="L714" s="96"/>
      <c r="M714" s="96"/>
      <c r="N714" s="96"/>
      <c r="O714" s="96"/>
      <c r="P714" s="96"/>
      <c r="Q714" s="96"/>
      <c r="R714" s="96"/>
      <c r="S714" s="96"/>
      <c r="T714" s="96"/>
      <c r="U714" s="96"/>
      <c r="V714" s="96"/>
      <c r="W714" s="96"/>
    </row>
    <row r="715" spans="1:23" ht="14.25" customHeight="1" x14ac:dyDescent="0.2">
      <c r="A715" s="96"/>
      <c r="B715" s="96"/>
      <c r="C715" s="96"/>
      <c r="D715" s="96"/>
      <c r="E715" s="96"/>
      <c r="F715" s="96"/>
      <c r="G715" s="96"/>
      <c r="H715" s="96"/>
      <c r="I715" s="96"/>
      <c r="J715" s="96"/>
      <c r="K715" s="96"/>
      <c r="L715" s="96"/>
      <c r="M715" s="96"/>
      <c r="N715" s="96"/>
      <c r="O715" s="96"/>
      <c r="P715" s="96"/>
      <c r="Q715" s="96"/>
      <c r="R715" s="96"/>
      <c r="S715" s="96"/>
      <c r="T715" s="96"/>
      <c r="U715" s="96"/>
      <c r="V715" s="96"/>
      <c r="W715" s="96"/>
    </row>
    <row r="716" spans="1:23" ht="14.25" customHeight="1" x14ac:dyDescent="0.2">
      <c r="A716" s="96"/>
      <c r="B716" s="96"/>
      <c r="C716" s="96"/>
      <c r="D716" s="96"/>
      <c r="E716" s="96"/>
      <c r="F716" s="96"/>
      <c r="G716" s="96"/>
      <c r="H716" s="96"/>
      <c r="I716" s="96"/>
      <c r="J716" s="96"/>
      <c r="K716" s="96"/>
      <c r="L716" s="96"/>
      <c r="M716" s="96"/>
      <c r="N716" s="96"/>
      <c r="O716" s="96"/>
      <c r="P716" s="96"/>
      <c r="Q716" s="96"/>
      <c r="R716" s="96"/>
      <c r="S716" s="96"/>
      <c r="T716" s="96"/>
      <c r="U716" s="96"/>
      <c r="V716" s="96"/>
      <c r="W716" s="96"/>
    </row>
    <row r="717" spans="1:23" ht="14.25" customHeight="1" x14ac:dyDescent="0.2">
      <c r="A717" s="96"/>
      <c r="B717" s="96"/>
      <c r="C717" s="96"/>
      <c r="D717" s="96"/>
      <c r="E717" s="96"/>
      <c r="F717" s="96"/>
      <c r="G717" s="96"/>
      <c r="H717" s="96"/>
      <c r="I717" s="96"/>
      <c r="J717" s="96"/>
      <c r="K717" s="96"/>
      <c r="L717" s="96"/>
      <c r="M717" s="96"/>
      <c r="N717" s="96"/>
      <c r="O717" s="96"/>
      <c r="P717" s="96"/>
      <c r="Q717" s="96"/>
      <c r="R717" s="96"/>
      <c r="S717" s="96"/>
      <c r="T717" s="96"/>
      <c r="U717" s="96"/>
      <c r="V717" s="96"/>
      <c r="W717" s="96"/>
    </row>
    <row r="718" spans="1:23" ht="14.25" customHeight="1" x14ac:dyDescent="0.2">
      <c r="A718" s="96"/>
      <c r="B718" s="96"/>
      <c r="C718" s="96"/>
      <c r="D718" s="96"/>
      <c r="E718" s="96"/>
      <c r="F718" s="96"/>
      <c r="G718" s="96"/>
      <c r="H718" s="96"/>
      <c r="I718" s="96"/>
      <c r="J718" s="96"/>
      <c r="K718" s="96"/>
      <c r="L718" s="96"/>
      <c r="M718" s="96"/>
      <c r="N718" s="96"/>
      <c r="O718" s="96"/>
      <c r="P718" s="96"/>
      <c r="Q718" s="96"/>
      <c r="R718" s="96"/>
      <c r="S718" s="96"/>
      <c r="T718" s="96"/>
      <c r="U718" s="96"/>
      <c r="V718" s="96"/>
      <c r="W718" s="96"/>
    </row>
    <row r="719" spans="1:23" ht="14.25" customHeight="1" x14ac:dyDescent="0.2">
      <c r="A719" s="96"/>
      <c r="B719" s="96"/>
      <c r="C719" s="96"/>
      <c r="D719" s="96"/>
      <c r="E719" s="96"/>
      <c r="F719" s="96"/>
      <c r="G719" s="96"/>
      <c r="H719" s="96"/>
      <c r="I719" s="96"/>
      <c r="J719" s="96"/>
      <c r="K719" s="96"/>
      <c r="L719" s="96"/>
      <c r="M719" s="96"/>
      <c r="N719" s="96"/>
      <c r="O719" s="96"/>
      <c r="P719" s="96"/>
      <c r="Q719" s="96"/>
      <c r="R719" s="96"/>
      <c r="S719" s="96"/>
      <c r="T719" s="96"/>
      <c r="U719" s="96"/>
      <c r="V719" s="96"/>
      <c r="W719" s="96"/>
    </row>
    <row r="720" spans="1:23" ht="14.25" customHeight="1" x14ac:dyDescent="0.2">
      <c r="A720" s="96"/>
      <c r="B720" s="96"/>
      <c r="C720" s="96"/>
      <c r="D720" s="96"/>
      <c r="E720" s="96"/>
      <c r="F720" s="96"/>
      <c r="G720" s="96"/>
      <c r="H720" s="96"/>
      <c r="I720" s="96"/>
      <c r="J720" s="96"/>
      <c r="K720" s="96"/>
      <c r="L720" s="96"/>
      <c r="M720" s="96"/>
      <c r="N720" s="96"/>
      <c r="O720" s="96"/>
      <c r="P720" s="96"/>
      <c r="Q720" s="96"/>
      <c r="R720" s="96"/>
      <c r="S720" s="96"/>
      <c r="T720" s="96"/>
      <c r="U720" s="96"/>
      <c r="V720" s="96"/>
      <c r="W720" s="96"/>
    </row>
    <row r="721" spans="1:23" ht="14.25" customHeight="1" x14ac:dyDescent="0.2">
      <c r="A721" s="96"/>
      <c r="B721" s="96"/>
      <c r="C721" s="96"/>
      <c r="D721" s="96"/>
      <c r="E721" s="96"/>
      <c r="F721" s="96"/>
      <c r="G721" s="96"/>
      <c r="H721" s="96"/>
      <c r="I721" s="96"/>
      <c r="J721" s="96"/>
      <c r="K721" s="96"/>
      <c r="L721" s="96"/>
      <c r="M721" s="96"/>
      <c r="N721" s="96"/>
      <c r="O721" s="96"/>
      <c r="P721" s="96"/>
      <c r="Q721" s="96"/>
      <c r="R721" s="96"/>
      <c r="S721" s="96"/>
      <c r="T721" s="96"/>
      <c r="U721" s="96"/>
      <c r="V721" s="96"/>
      <c r="W721" s="96"/>
    </row>
    <row r="722" spans="1:23" ht="14.25" customHeight="1" x14ac:dyDescent="0.2">
      <c r="A722" s="96"/>
      <c r="B722" s="96"/>
      <c r="C722" s="96"/>
      <c r="D722" s="96"/>
      <c r="E722" s="96"/>
      <c r="F722" s="96"/>
      <c r="G722" s="96"/>
      <c r="H722" s="96"/>
      <c r="I722" s="96"/>
      <c r="J722" s="96"/>
      <c r="K722" s="96"/>
      <c r="L722" s="96"/>
      <c r="M722" s="96"/>
      <c r="N722" s="96"/>
      <c r="O722" s="96"/>
      <c r="P722" s="96"/>
      <c r="Q722" s="96"/>
      <c r="R722" s="96"/>
      <c r="S722" s="96"/>
      <c r="T722" s="96"/>
      <c r="U722" s="96"/>
      <c r="V722" s="96"/>
      <c r="W722" s="96"/>
    </row>
    <row r="723" spans="1:23" ht="14.25" customHeight="1" x14ac:dyDescent="0.2">
      <c r="A723" s="96"/>
      <c r="B723" s="96"/>
      <c r="C723" s="96"/>
      <c r="D723" s="96"/>
      <c r="E723" s="96"/>
      <c r="F723" s="96"/>
      <c r="G723" s="96"/>
      <c r="H723" s="96"/>
      <c r="I723" s="96"/>
      <c r="J723" s="96"/>
      <c r="K723" s="96"/>
      <c r="L723" s="96"/>
      <c r="M723" s="96"/>
      <c r="N723" s="96"/>
      <c r="O723" s="96"/>
      <c r="P723" s="96"/>
      <c r="Q723" s="96"/>
      <c r="R723" s="96"/>
      <c r="S723" s="96"/>
      <c r="T723" s="96"/>
      <c r="U723" s="96"/>
      <c r="V723" s="96"/>
      <c r="W723" s="96"/>
    </row>
    <row r="724" spans="1:23" ht="14.25" customHeight="1" x14ac:dyDescent="0.2">
      <c r="A724" s="96"/>
      <c r="B724" s="96"/>
      <c r="C724" s="96"/>
      <c r="D724" s="96"/>
      <c r="E724" s="96"/>
      <c r="F724" s="96"/>
      <c r="G724" s="96"/>
      <c r="H724" s="96"/>
      <c r="I724" s="96"/>
      <c r="J724" s="96"/>
      <c r="K724" s="96"/>
      <c r="L724" s="96"/>
      <c r="M724" s="96"/>
      <c r="N724" s="96"/>
      <c r="O724" s="96"/>
      <c r="P724" s="96"/>
      <c r="Q724" s="96"/>
      <c r="R724" s="96"/>
      <c r="S724" s="96"/>
      <c r="T724" s="96"/>
      <c r="U724" s="96"/>
      <c r="V724" s="96"/>
      <c r="W724" s="96"/>
    </row>
    <row r="725" spans="1:23" ht="14.25" customHeight="1" x14ac:dyDescent="0.2">
      <c r="A725" s="96"/>
      <c r="B725" s="96"/>
      <c r="C725" s="96"/>
      <c r="D725" s="96"/>
      <c r="E725" s="96"/>
      <c r="F725" s="96"/>
      <c r="G725" s="96"/>
      <c r="H725" s="96"/>
      <c r="I725" s="96"/>
      <c r="J725" s="96"/>
      <c r="K725" s="96"/>
      <c r="L725" s="96"/>
      <c r="M725" s="96"/>
      <c r="N725" s="96"/>
      <c r="O725" s="96"/>
      <c r="P725" s="96"/>
      <c r="Q725" s="96"/>
      <c r="R725" s="96"/>
      <c r="S725" s="96"/>
      <c r="T725" s="96"/>
      <c r="U725" s="96"/>
      <c r="V725" s="96"/>
      <c r="W725" s="96"/>
    </row>
    <row r="726" spans="1:23" ht="14.25" customHeight="1" x14ac:dyDescent="0.2">
      <c r="A726" s="96"/>
      <c r="B726" s="96"/>
      <c r="C726" s="96"/>
      <c r="D726" s="96"/>
      <c r="E726" s="96"/>
      <c r="F726" s="96"/>
      <c r="G726" s="96"/>
      <c r="H726" s="96"/>
      <c r="I726" s="96"/>
      <c r="J726" s="96"/>
      <c r="K726" s="96"/>
      <c r="L726" s="96"/>
      <c r="M726" s="96"/>
      <c r="N726" s="96"/>
      <c r="O726" s="96"/>
      <c r="P726" s="96"/>
      <c r="Q726" s="96"/>
      <c r="R726" s="96"/>
      <c r="S726" s="96"/>
      <c r="T726" s="96"/>
      <c r="U726" s="96"/>
      <c r="V726" s="96"/>
      <c r="W726" s="96"/>
    </row>
    <row r="727" spans="1:23" ht="14.25" customHeight="1" x14ac:dyDescent="0.2">
      <c r="A727" s="96"/>
      <c r="B727" s="96"/>
      <c r="C727" s="96"/>
      <c r="D727" s="96"/>
      <c r="E727" s="96"/>
      <c r="F727" s="96"/>
      <c r="G727" s="96"/>
      <c r="H727" s="96"/>
      <c r="I727" s="96"/>
      <c r="J727" s="96"/>
      <c r="K727" s="96"/>
      <c r="L727" s="96"/>
      <c r="M727" s="96"/>
      <c r="N727" s="96"/>
      <c r="O727" s="96"/>
      <c r="P727" s="96"/>
      <c r="Q727" s="96"/>
      <c r="R727" s="96"/>
      <c r="S727" s="96"/>
      <c r="T727" s="96"/>
      <c r="U727" s="96"/>
      <c r="V727" s="96"/>
      <c r="W727" s="96"/>
    </row>
    <row r="728" spans="1:23" ht="14.25" customHeight="1" x14ac:dyDescent="0.2">
      <c r="A728" s="96"/>
      <c r="B728" s="96"/>
      <c r="C728" s="96"/>
      <c r="D728" s="96"/>
      <c r="E728" s="96"/>
      <c r="F728" s="96"/>
      <c r="G728" s="96"/>
      <c r="H728" s="96"/>
      <c r="I728" s="96"/>
      <c r="J728" s="96"/>
      <c r="K728" s="96"/>
      <c r="L728" s="96"/>
      <c r="M728" s="96"/>
      <c r="N728" s="96"/>
      <c r="O728" s="96"/>
      <c r="P728" s="96"/>
      <c r="Q728" s="96"/>
      <c r="R728" s="96"/>
      <c r="S728" s="96"/>
      <c r="T728" s="96"/>
      <c r="U728" s="96"/>
      <c r="V728" s="96"/>
      <c r="W728" s="96"/>
    </row>
    <row r="729" spans="1:23" ht="14.25" customHeight="1" x14ac:dyDescent="0.2">
      <c r="A729" s="96"/>
      <c r="B729" s="96"/>
      <c r="C729" s="96"/>
      <c r="D729" s="96"/>
      <c r="E729" s="96"/>
      <c r="F729" s="96"/>
      <c r="G729" s="96"/>
      <c r="H729" s="96"/>
      <c r="I729" s="96"/>
      <c r="J729" s="96"/>
      <c r="K729" s="96"/>
      <c r="L729" s="96"/>
      <c r="M729" s="96"/>
      <c r="N729" s="96"/>
      <c r="O729" s="96"/>
      <c r="P729" s="96"/>
      <c r="Q729" s="96"/>
      <c r="R729" s="96"/>
      <c r="S729" s="96"/>
      <c r="T729" s="96"/>
      <c r="U729" s="96"/>
      <c r="V729" s="96"/>
      <c r="W729" s="96"/>
    </row>
    <row r="730" spans="1:23" ht="14.25" customHeight="1" x14ac:dyDescent="0.2">
      <c r="A730" s="96"/>
      <c r="B730" s="96"/>
      <c r="C730" s="96"/>
      <c r="D730" s="96"/>
      <c r="E730" s="96"/>
      <c r="F730" s="96"/>
      <c r="G730" s="96"/>
      <c r="H730" s="96"/>
      <c r="I730" s="96"/>
      <c r="J730" s="96"/>
      <c r="K730" s="96"/>
      <c r="L730" s="96"/>
      <c r="M730" s="96"/>
      <c r="N730" s="96"/>
      <c r="O730" s="96"/>
      <c r="P730" s="96"/>
      <c r="Q730" s="96"/>
      <c r="R730" s="96"/>
      <c r="S730" s="96"/>
      <c r="T730" s="96"/>
      <c r="U730" s="96"/>
      <c r="V730" s="96"/>
      <c r="W730" s="96"/>
    </row>
    <row r="731" spans="1:23" ht="14.25" customHeight="1" x14ac:dyDescent="0.2">
      <c r="A731" s="96"/>
      <c r="B731" s="96"/>
      <c r="C731" s="96"/>
      <c r="D731" s="96"/>
      <c r="E731" s="96"/>
      <c r="F731" s="96"/>
      <c r="G731" s="96"/>
      <c r="H731" s="96"/>
      <c r="I731" s="96"/>
      <c r="J731" s="96"/>
      <c r="K731" s="96"/>
      <c r="L731" s="96"/>
      <c r="M731" s="96"/>
      <c r="N731" s="96"/>
      <c r="O731" s="96"/>
      <c r="P731" s="96"/>
      <c r="Q731" s="96"/>
      <c r="R731" s="96"/>
      <c r="S731" s="96"/>
      <c r="T731" s="96"/>
      <c r="U731" s="96"/>
      <c r="V731" s="96"/>
      <c r="W731" s="96"/>
    </row>
    <row r="732" spans="1:23" ht="14.25" customHeight="1" x14ac:dyDescent="0.2">
      <c r="A732" s="96"/>
      <c r="B732" s="96"/>
      <c r="C732" s="96"/>
      <c r="D732" s="96"/>
      <c r="E732" s="96"/>
      <c r="F732" s="96"/>
      <c r="G732" s="96"/>
      <c r="H732" s="96"/>
      <c r="I732" s="96"/>
      <c r="J732" s="96"/>
      <c r="K732" s="96"/>
      <c r="L732" s="96"/>
      <c r="M732" s="96"/>
      <c r="N732" s="96"/>
      <c r="O732" s="96"/>
      <c r="P732" s="96"/>
      <c r="Q732" s="96"/>
      <c r="R732" s="96"/>
      <c r="S732" s="96"/>
      <c r="T732" s="96"/>
      <c r="U732" s="96"/>
      <c r="V732" s="96"/>
      <c r="W732" s="96"/>
    </row>
    <row r="733" spans="1:23" ht="14.25" customHeight="1" x14ac:dyDescent="0.2">
      <c r="A733" s="96"/>
      <c r="B733" s="96"/>
      <c r="C733" s="96"/>
      <c r="D733" s="96"/>
      <c r="E733" s="96"/>
      <c r="F733" s="96"/>
      <c r="G733" s="96"/>
      <c r="H733" s="96"/>
      <c r="I733" s="96"/>
      <c r="J733" s="96"/>
      <c r="K733" s="96"/>
      <c r="L733" s="96"/>
      <c r="M733" s="96"/>
      <c r="N733" s="96"/>
      <c r="O733" s="96"/>
      <c r="P733" s="96"/>
      <c r="Q733" s="96"/>
      <c r="R733" s="96"/>
      <c r="S733" s="96"/>
      <c r="T733" s="96"/>
      <c r="U733" s="96"/>
      <c r="V733" s="96"/>
      <c r="W733" s="96"/>
    </row>
    <row r="734" spans="1:23" ht="14.25" customHeight="1" x14ac:dyDescent="0.2">
      <c r="A734" s="96"/>
      <c r="B734" s="96"/>
      <c r="C734" s="96"/>
      <c r="D734" s="96"/>
      <c r="E734" s="96"/>
      <c r="F734" s="96"/>
      <c r="G734" s="96"/>
      <c r="H734" s="96"/>
      <c r="I734" s="96"/>
      <c r="J734" s="96"/>
      <c r="K734" s="96"/>
      <c r="L734" s="96"/>
      <c r="M734" s="96"/>
      <c r="N734" s="96"/>
      <c r="O734" s="96"/>
      <c r="P734" s="96"/>
      <c r="Q734" s="96"/>
      <c r="R734" s="96"/>
      <c r="S734" s="96"/>
      <c r="T734" s="96"/>
      <c r="U734" s="96"/>
      <c r="V734" s="96"/>
      <c r="W734" s="96"/>
    </row>
    <row r="735" spans="1:23" ht="14.25" customHeight="1" x14ac:dyDescent="0.2">
      <c r="A735" s="96"/>
      <c r="B735" s="96"/>
      <c r="C735" s="96"/>
      <c r="D735" s="96"/>
      <c r="E735" s="96"/>
      <c r="F735" s="96"/>
      <c r="G735" s="96"/>
      <c r="H735" s="96"/>
      <c r="I735" s="96"/>
      <c r="J735" s="96"/>
      <c r="K735" s="96"/>
      <c r="L735" s="96"/>
      <c r="M735" s="96"/>
      <c r="N735" s="96"/>
      <c r="O735" s="96"/>
      <c r="P735" s="96"/>
      <c r="Q735" s="96"/>
      <c r="R735" s="96"/>
      <c r="S735" s="96"/>
      <c r="T735" s="96"/>
      <c r="U735" s="96"/>
      <c r="V735" s="96"/>
      <c r="W735" s="96"/>
    </row>
    <row r="736" spans="1:23" ht="14.25" customHeight="1" x14ac:dyDescent="0.2">
      <c r="A736" s="96"/>
      <c r="B736" s="96"/>
      <c r="C736" s="96"/>
      <c r="D736" s="96"/>
      <c r="E736" s="96"/>
      <c r="F736" s="96"/>
      <c r="G736" s="96"/>
      <c r="H736" s="96"/>
      <c r="I736" s="96"/>
      <c r="J736" s="96"/>
      <c r="K736" s="96"/>
      <c r="L736" s="96"/>
      <c r="M736" s="96"/>
      <c r="N736" s="96"/>
      <c r="O736" s="96"/>
      <c r="P736" s="96"/>
      <c r="Q736" s="96"/>
      <c r="R736" s="96"/>
      <c r="S736" s="96"/>
      <c r="T736" s="96"/>
      <c r="U736" s="96"/>
      <c r="V736" s="96"/>
      <c r="W736" s="96"/>
    </row>
    <row r="737" spans="1:23" ht="14.25" customHeight="1" x14ac:dyDescent="0.2">
      <c r="A737" s="96"/>
      <c r="B737" s="96"/>
      <c r="C737" s="96"/>
      <c r="D737" s="96"/>
      <c r="E737" s="96"/>
      <c r="F737" s="96"/>
      <c r="G737" s="96"/>
      <c r="H737" s="96"/>
      <c r="I737" s="96"/>
      <c r="J737" s="96"/>
      <c r="K737" s="96"/>
      <c r="L737" s="96"/>
      <c r="M737" s="96"/>
      <c r="N737" s="96"/>
      <c r="O737" s="96"/>
      <c r="P737" s="96"/>
      <c r="Q737" s="96"/>
      <c r="R737" s="96"/>
      <c r="S737" s="96"/>
      <c r="T737" s="96"/>
      <c r="U737" s="96"/>
      <c r="V737" s="96"/>
      <c r="W737" s="96"/>
    </row>
    <row r="738" spans="1:23" ht="14.25" customHeight="1" x14ac:dyDescent="0.2">
      <c r="A738" s="96"/>
      <c r="B738" s="96"/>
      <c r="C738" s="96"/>
      <c r="D738" s="96"/>
      <c r="E738" s="96"/>
      <c r="F738" s="96"/>
      <c r="G738" s="96"/>
      <c r="H738" s="96"/>
      <c r="I738" s="96"/>
      <c r="J738" s="96"/>
      <c r="K738" s="96"/>
      <c r="L738" s="96"/>
      <c r="M738" s="96"/>
      <c r="N738" s="96"/>
      <c r="O738" s="96"/>
      <c r="P738" s="96"/>
      <c r="Q738" s="96"/>
      <c r="R738" s="96"/>
      <c r="S738" s="96"/>
      <c r="T738" s="96"/>
      <c r="U738" s="96"/>
      <c r="V738" s="96"/>
      <c r="W738" s="96"/>
    </row>
    <row r="739" spans="1:23" ht="14.25" customHeight="1" x14ac:dyDescent="0.2">
      <c r="A739" s="96"/>
      <c r="B739" s="96"/>
      <c r="C739" s="96"/>
      <c r="D739" s="96"/>
      <c r="E739" s="96"/>
      <c r="F739" s="96"/>
      <c r="G739" s="96"/>
      <c r="H739" s="96"/>
      <c r="I739" s="96"/>
      <c r="J739" s="96"/>
      <c r="K739" s="96"/>
      <c r="L739" s="96"/>
      <c r="M739" s="96"/>
      <c r="N739" s="96"/>
      <c r="O739" s="96"/>
      <c r="P739" s="96"/>
      <c r="Q739" s="96"/>
      <c r="R739" s="96"/>
      <c r="S739" s="96"/>
      <c r="T739" s="96"/>
      <c r="U739" s="96"/>
      <c r="V739" s="96"/>
      <c r="W739" s="96"/>
    </row>
    <row r="740" spans="1:23" ht="14.25" customHeight="1" x14ac:dyDescent="0.2">
      <c r="A740" s="96"/>
      <c r="B740" s="96"/>
      <c r="C740" s="96"/>
      <c r="D740" s="96"/>
      <c r="E740" s="96"/>
      <c r="F740" s="96"/>
      <c r="G740" s="96"/>
      <c r="H740" s="96"/>
      <c r="I740" s="96"/>
      <c r="J740" s="96"/>
      <c r="K740" s="96"/>
      <c r="L740" s="96"/>
      <c r="M740" s="96"/>
      <c r="N740" s="96"/>
      <c r="O740" s="96"/>
      <c r="P740" s="96"/>
      <c r="Q740" s="96"/>
      <c r="R740" s="96"/>
      <c r="S740" s="96"/>
      <c r="T740" s="96"/>
      <c r="U740" s="96"/>
      <c r="V740" s="96"/>
      <c r="W740" s="96"/>
    </row>
    <row r="741" spans="1:23" ht="14.25" customHeight="1" x14ac:dyDescent="0.2">
      <c r="A741" s="96"/>
      <c r="B741" s="96"/>
      <c r="C741" s="96"/>
      <c r="D741" s="96"/>
      <c r="E741" s="96"/>
      <c r="F741" s="96"/>
      <c r="G741" s="96"/>
      <c r="H741" s="96"/>
      <c r="I741" s="96"/>
      <c r="J741" s="96"/>
      <c r="K741" s="96"/>
      <c r="L741" s="96"/>
      <c r="M741" s="96"/>
      <c r="N741" s="96"/>
      <c r="O741" s="96"/>
      <c r="P741" s="96"/>
      <c r="Q741" s="96"/>
      <c r="R741" s="96"/>
      <c r="S741" s="96"/>
      <c r="T741" s="96"/>
      <c r="U741" s="96"/>
      <c r="V741" s="96"/>
      <c r="W741" s="96"/>
    </row>
    <row r="742" spans="1:23" ht="14.25" customHeight="1" x14ac:dyDescent="0.2">
      <c r="A742" s="96"/>
      <c r="B742" s="96"/>
      <c r="C742" s="96"/>
      <c r="D742" s="96"/>
      <c r="E742" s="96"/>
      <c r="F742" s="96"/>
      <c r="G742" s="96"/>
      <c r="H742" s="96"/>
      <c r="I742" s="96"/>
      <c r="J742" s="96"/>
      <c r="K742" s="96"/>
      <c r="L742" s="96"/>
      <c r="M742" s="96"/>
      <c r="N742" s="96"/>
      <c r="O742" s="96"/>
      <c r="P742" s="96"/>
      <c r="Q742" s="96"/>
      <c r="R742" s="96"/>
      <c r="S742" s="96"/>
      <c r="T742" s="96"/>
      <c r="U742" s="96"/>
      <c r="V742" s="96"/>
      <c r="W742" s="96"/>
    </row>
    <row r="743" spans="1:23" ht="14.25" customHeight="1" x14ac:dyDescent="0.2">
      <c r="A743" s="96"/>
      <c r="B743" s="96"/>
      <c r="C743" s="96"/>
      <c r="D743" s="96"/>
      <c r="E743" s="96"/>
      <c r="F743" s="96"/>
      <c r="G743" s="96"/>
      <c r="H743" s="96"/>
      <c r="I743" s="96"/>
      <c r="J743" s="96"/>
      <c r="K743" s="96"/>
      <c r="L743" s="96"/>
      <c r="M743" s="96"/>
      <c r="N743" s="96"/>
      <c r="O743" s="96"/>
      <c r="P743" s="96"/>
      <c r="Q743" s="96"/>
      <c r="R743" s="96"/>
      <c r="S743" s="96"/>
      <c r="T743" s="96"/>
      <c r="U743" s="96"/>
      <c r="V743" s="96"/>
      <c r="W743" s="96"/>
    </row>
    <row r="744" spans="1:23" ht="14.25" customHeight="1" x14ac:dyDescent="0.2">
      <c r="A744" s="96"/>
      <c r="B744" s="96"/>
      <c r="C744" s="96"/>
      <c r="D744" s="96"/>
      <c r="E744" s="96"/>
      <c r="F744" s="96"/>
      <c r="G744" s="96"/>
      <c r="H744" s="96"/>
      <c r="I744" s="96"/>
      <c r="J744" s="96"/>
      <c r="K744" s="96"/>
      <c r="L744" s="96"/>
      <c r="M744" s="96"/>
      <c r="N744" s="96"/>
      <c r="O744" s="96"/>
      <c r="P744" s="96"/>
      <c r="Q744" s="96"/>
      <c r="R744" s="96"/>
      <c r="S744" s="96"/>
      <c r="T744" s="96"/>
      <c r="U744" s="96"/>
      <c r="V744" s="96"/>
      <c r="W744" s="96"/>
    </row>
    <row r="745" spans="1:23" ht="14.25" customHeight="1" x14ac:dyDescent="0.2">
      <c r="A745" s="96"/>
      <c r="B745" s="96"/>
      <c r="C745" s="96"/>
      <c r="D745" s="96"/>
      <c r="E745" s="96"/>
      <c r="F745" s="96"/>
      <c r="G745" s="96"/>
      <c r="H745" s="96"/>
      <c r="I745" s="96"/>
      <c r="J745" s="96"/>
      <c r="K745" s="96"/>
      <c r="L745" s="96"/>
      <c r="M745" s="96"/>
      <c r="N745" s="96"/>
      <c r="O745" s="96"/>
      <c r="P745" s="96"/>
      <c r="Q745" s="96"/>
      <c r="R745" s="96"/>
      <c r="S745" s="96"/>
      <c r="T745" s="96"/>
      <c r="U745" s="96"/>
      <c r="V745" s="96"/>
      <c r="W745" s="96"/>
    </row>
    <row r="746" spans="1:23" ht="14.25" customHeight="1" x14ac:dyDescent="0.2">
      <c r="A746" s="96"/>
      <c r="B746" s="96"/>
      <c r="C746" s="96"/>
      <c r="D746" s="96"/>
      <c r="E746" s="96"/>
      <c r="F746" s="96"/>
      <c r="G746" s="96"/>
      <c r="H746" s="96"/>
      <c r="I746" s="96"/>
      <c r="J746" s="96"/>
      <c r="K746" s="96"/>
      <c r="L746" s="96"/>
      <c r="M746" s="96"/>
      <c r="N746" s="96"/>
      <c r="O746" s="96"/>
      <c r="P746" s="96"/>
      <c r="Q746" s="96"/>
      <c r="R746" s="96"/>
      <c r="S746" s="96"/>
      <c r="T746" s="96"/>
      <c r="U746" s="96"/>
      <c r="V746" s="96"/>
      <c r="W746" s="96"/>
    </row>
    <row r="747" spans="1:23" ht="14.25" customHeight="1" x14ac:dyDescent="0.2">
      <c r="A747" s="96"/>
      <c r="B747" s="96"/>
      <c r="C747" s="96"/>
      <c r="D747" s="96"/>
      <c r="E747" s="96"/>
      <c r="F747" s="96"/>
      <c r="G747" s="96"/>
      <c r="H747" s="96"/>
      <c r="I747" s="96"/>
      <c r="J747" s="96"/>
      <c r="K747" s="96"/>
      <c r="L747" s="96"/>
      <c r="M747" s="96"/>
      <c r="N747" s="96"/>
      <c r="O747" s="96"/>
      <c r="P747" s="96"/>
      <c r="Q747" s="96"/>
      <c r="R747" s="96"/>
      <c r="S747" s="96"/>
      <c r="T747" s="96"/>
      <c r="U747" s="96"/>
      <c r="V747" s="96"/>
      <c r="W747" s="96"/>
    </row>
    <row r="748" spans="1:23" ht="14.25" customHeight="1" x14ac:dyDescent="0.2">
      <c r="A748" s="96"/>
      <c r="B748" s="96"/>
      <c r="C748" s="96"/>
      <c r="D748" s="96"/>
      <c r="E748" s="96"/>
      <c r="F748" s="96"/>
      <c r="G748" s="96"/>
      <c r="H748" s="96"/>
      <c r="I748" s="96"/>
      <c r="J748" s="96"/>
      <c r="K748" s="96"/>
      <c r="L748" s="96"/>
      <c r="M748" s="96"/>
      <c r="N748" s="96"/>
      <c r="O748" s="96"/>
      <c r="P748" s="96"/>
      <c r="Q748" s="96"/>
      <c r="R748" s="96"/>
      <c r="S748" s="96"/>
      <c r="T748" s="96"/>
      <c r="U748" s="96"/>
      <c r="V748" s="96"/>
      <c r="W748" s="96"/>
    </row>
    <row r="749" spans="1:23" ht="14.25" customHeight="1" x14ac:dyDescent="0.2">
      <c r="A749" s="96"/>
      <c r="B749" s="96"/>
      <c r="C749" s="96"/>
      <c r="D749" s="96"/>
      <c r="E749" s="96"/>
      <c r="F749" s="96"/>
      <c r="G749" s="96"/>
      <c r="H749" s="96"/>
      <c r="I749" s="96"/>
      <c r="J749" s="96"/>
      <c r="K749" s="96"/>
      <c r="L749" s="96"/>
      <c r="M749" s="96"/>
      <c r="N749" s="96"/>
      <c r="O749" s="96"/>
      <c r="P749" s="96"/>
      <c r="Q749" s="96"/>
      <c r="R749" s="96"/>
      <c r="S749" s="96"/>
      <c r="T749" s="96"/>
      <c r="U749" s="96"/>
      <c r="V749" s="96"/>
      <c r="W749" s="96"/>
    </row>
    <row r="750" spans="1:23" ht="14.25" customHeight="1" x14ac:dyDescent="0.2">
      <c r="A750" s="96"/>
      <c r="B750" s="96"/>
      <c r="C750" s="96"/>
      <c r="D750" s="96"/>
      <c r="E750" s="96"/>
      <c r="F750" s="96"/>
      <c r="G750" s="96"/>
      <c r="H750" s="96"/>
      <c r="I750" s="96"/>
      <c r="J750" s="96"/>
      <c r="K750" s="96"/>
      <c r="L750" s="96"/>
      <c r="M750" s="96"/>
      <c r="N750" s="96"/>
      <c r="O750" s="96"/>
      <c r="P750" s="96"/>
      <c r="Q750" s="96"/>
      <c r="R750" s="96"/>
      <c r="S750" s="96"/>
      <c r="T750" s="96"/>
      <c r="U750" s="96"/>
      <c r="V750" s="96"/>
      <c r="W750" s="96"/>
    </row>
    <row r="751" spans="1:23" ht="14.25" customHeight="1" x14ac:dyDescent="0.2">
      <c r="A751" s="96"/>
      <c r="B751" s="96"/>
      <c r="C751" s="96"/>
      <c r="D751" s="96"/>
      <c r="E751" s="96"/>
      <c r="F751" s="96"/>
      <c r="G751" s="96"/>
      <c r="H751" s="96"/>
      <c r="I751" s="96"/>
      <c r="J751" s="96"/>
      <c r="K751" s="96"/>
      <c r="L751" s="96"/>
      <c r="M751" s="96"/>
      <c r="N751" s="96"/>
      <c r="O751" s="96"/>
      <c r="P751" s="96"/>
      <c r="Q751" s="96"/>
      <c r="R751" s="96"/>
      <c r="S751" s="96"/>
      <c r="T751" s="96"/>
      <c r="U751" s="96"/>
      <c r="V751" s="96"/>
      <c r="W751" s="96"/>
    </row>
    <row r="752" spans="1:23" ht="14.25" customHeight="1" x14ac:dyDescent="0.2">
      <c r="A752" s="96"/>
      <c r="B752" s="96"/>
      <c r="C752" s="96"/>
      <c r="D752" s="96"/>
      <c r="E752" s="96"/>
      <c r="F752" s="96"/>
      <c r="G752" s="96"/>
      <c r="H752" s="96"/>
      <c r="I752" s="96"/>
      <c r="J752" s="96"/>
      <c r="K752" s="96"/>
      <c r="L752" s="96"/>
      <c r="M752" s="96"/>
      <c r="N752" s="96"/>
      <c r="O752" s="96"/>
      <c r="P752" s="96"/>
      <c r="Q752" s="96"/>
      <c r="R752" s="96"/>
      <c r="S752" s="96"/>
      <c r="T752" s="96"/>
      <c r="U752" s="96"/>
      <c r="V752" s="96"/>
      <c r="W752" s="96"/>
    </row>
    <row r="753" spans="1:23" ht="14.25" customHeight="1" x14ac:dyDescent="0.2">
      <c r="A753" s="96"/>
      <c r="B753" s="96"/>
      <c r="C753" s="96"/>
      <c r="D753" s="96"/>
      <c r="E753" s="96"/>
      <c r="F753" s="96"/>
      <c r="G753" s="96"/>
      <c r="H753" s="96"/>
      <c r="I753" s="96"/>
      <c r="J753" s="96"/>
      <c r="K753" s="96"/>
      <c r="L753" s="96"/>
      <c r="M753" s="96"/>
      <c r="N753" s="96"/>
      <c r="O753" s="96"/>
      <c r="P753" s="96"/>
      <c r="Q753" s="96"/>
      <c r="R753" s="96"/>
      <c r="S753" s="96"/>
      <c r="T753" s="96"/>
      <c r="U753" s="96"/>
      <c r="V753" s="96"/>
      <c r="W753" s="96"/>
    </row>
    <row r="754" spans="1:23" ht="14.25" customHeight="1" x14ac:dyDescent="0.2">
      <c r="A754" s="96"/>
      <c r="B754" s="96"/>
      <c r="C754" s="96"/>
      <c r="D754" s="96"/>
      <c r="E754" s="96"/>
      <c r="F754" s="96"/>
      <c r="G754" s="96"/>
      <c r="H754" s="96"/>
      <c r="I754" s="96"/>
      <c r="J754" s="96"/>
      <c r="K754" s="96"/>
      <c r="L754" s="96"/>
      <c r="M754" s="96"/>
      <c r="N754" s="96"/>
      <c r="O754" s="96"/>
      <c r="P754" s="96"/>
      <c r="Q754" s="96"/>
      <c r="R754" s="96"/>
      <c r="S754" s="96"/>
      <c r="T754" s="96"/>
      <c r="U754" s="96"/>
      <c r="V754" s="96"/>
      <c r="W754" s="96"/>
    </row>
    <row r="755" spans="1:23" ht="14.25" customHeight="1" x14ac:dyDescent="0.2">
      <c r="A755" s="96"/>
      <c r="B755" s="96"/>
      <c r="C755" s="96"/>
      <c r="D755" s="96"/>
      <c r="E755" s="96"/>
      <c r="F755" s="96"/>
      <c r="G755" s="96"/>
      <c r="H755" s="96"/>
      <c r="I755" s="96"/>
      <c r="J755" s="96"/>
      <c r="K755" s="96"/>
      <c r="L755" s="96"/>
      <c r="M755" s="96"/>
      <c r="N755" s="96"/>
      <c r="O755" s="96"/>
      <c r="P755" s="96"/>
      <c r="Q755" s="96"/>
      <c r="R755" s="96"/>
      <c r="S755" s="96"/>
      <c r="T755" s="96"/>
      <c r="U755" s="96"/>
      <c r="V755" s="96"/>
      <c r="W755" s="96"/>
    </row>
    <row r="756" spans="1:23" ht="14.25" customHeight="1" x14ac:dyDescent="0.2">
      <c r="A756" s="96"/>
      <c r="B756" s="96"/>
      <c r="C756" s="96"/>
      <c r="D756" s="96"/>
      <c r="E756" s="96"/>
      <c r="F756" s="96"/>
      <c r="G756" s="96"/>
      <c r="H756" s="96"/>
      <c r="I756" s="96"/>
      <c r="J756" s="96"/>
      <c r="K756" s="96"/>
      <c r="L756" s="96"/>
      <c r="M756" s="96"/>
      <c r="N756" s="96"/>
      <c r="O756" s="96"/>
      <c r="P756" s="96"/>
      <c r="Q756" s="96"/>
      <c r="R756" s="96"/>
      <c r="S756" s="96"/>
      <c r="T756" s="96"/>
      <c r="U756" s="96"/>
      <c r="V756" s="96"/>
      <c r="W756" s="96"/>
    </row>
    <row r="757" spans="1:23" ht="14.25" customHeight="1" x14ac:dyDescent="0.2">
      <c r="A757" s="96"/>
      <c r="B757" s="96"/>
      <c r="C757" s="96"/>
      <c r="D757" s="96"/>
      <c r="E757" s="96"/>
      <c r="F757" s="96"/>
      <c r="G757" s="96"/>
      <c r="H757" s="96"/>
      <c r="I757" s="96"/>
      <c r="J757" s="96"/>
      <c r="K757" s="96"/>
      <c r="L757" s="96"/>
      <c r="M757" s="96"/>
      <c r="N757" s="96"/>
      <c r="O757" s="96"/>
      <c r="P757" s="96"/>
      <c r="Q757" s="96"/>
      <c r="R757" s="96"/>
      <c r="S757" s="96"/>
      <c r="T757" s="96"/>
      <c r="U757" s="96"/>
      <c r="V757" s="96"/>
      <c r="W757" s="96"/>
    </row>
    <row r="758" spans="1:23" ht="14.25" customHeight="1" x14ac:dyDescent="0.2">
      <c r="A758" s="96"/>
      <c r="B758" s="96"/>
      <c r="C758" s="96"/>
      <c r="D758" s="96"/>
      <c r="E758" s="96"/>
      <c r="F758" s="96"/>
      <c r="G758" s="96"/>
      <c r="H758" s="96"/>
      <c r="I758" s="96"/>
      <c r="J758" s="96"/>
      <c r="K758" s="96"/>
      <c r="L758" s="96"/>
      <c r="M758" s="96"/>
      <c r="N758" s="96"/>
      <c r="O758" s="96"/>
      <c r="P758" s="96"/>
      <c r="Q758" s="96"/>
      <c r="R758" s="96"/>
      <c r="S758" s="96"/>
      <c r="T758" s="96"/>
      <c r="U758" s="96"/>
      <c r="V758" s="96"/>
      <c r="W758" s="96"/>
    </row>
    <row r="759" spans="1:23" ht="14.25" customHeight="1" x14ac:dyDescent="0.2">
      <c r="A759" s="96"/>
      <c r="B759" s="96"/>
      <c r="C759" s="96"/>
      <c r="D759" s="96"/>
      <c r="E759" s="96"/>
      <c r="F759" s="96"/>
      <c r="G759" s="96"/>
      <c r="H759" s="96"/>
      <c r="I759" s="96"/>
      <c r="J759" s="96"/>
      <c r="K759" s="96"/>
      <c r="L759" s="96"/>
      <c r="M759" s="96"/>
      <c r="N759" s="96"/>
      <c r="O759" s="96"/>
      <c r="P759" s="96"/>
      <c r="Q759" s="96"/>
      <c r="R759" s="96"/>
      <c r="S759" s="96"/>
      <c r="T759" s="96"/>
      <c r="U759" s="96"/>
      <c r="V759" s="96"/>
      <c r="W759" s="96"/>
    </row>
    <row r="760" spans="1:23" ht="14.25" customHeight="1" x14ac:dyDescent="0.2">
      <c r="A760" s="96"/>
      <c r="B760" s="96"/>
      <c r="C760" s="96"/>
      <c r="D760" s="96"/>
      <c r="E760" s="96"/>
      <c r="F760" s="96"/>
      <c r="G760" s="96"/>
      <c r="H760" s="96"/>
      <c r="I760" s="96"/>
      <c r="J760" s="96"/>
      <c r="K760" s="96"/>
      <c r="L760" s="96"/>
      <c r="M760" s="96"/>
      <c r="N760" s="96"/>
      <c r="O760" s="96"/>
      <c r="P760" s="96"/>
      <c r="Q760" s="96"/>
      <c r="R760" s="96"/>
      <c r="S760" s="96"/>
      <c r="T760" s="96"/>
      <c r="U760" s="96"/>
      <c r="V760" s="96"/>
      <c r="W760" s="96"/>
    </row>
    <row r="761" spans="1:23" ht="14.25" customHeight="1" x14ac:dyDescent="0.2">
      <c r="A761" s="96"/>
      <c r="B761" s="96"/>
      <c r="C761" s="96"/>
      <c r="D761" s="96"/>
      <c r="E761" s="96"/>
      <c r="F761" s="96"/>
      <c r="G761" s="96"/>
      <c r="H761" s="96"/>
      <c r="I761" s="96"/>
      <c r="J761" s="96"/>
      <c r="K761" s="96"/>
      <c r="L761" s="96"/>
      <c r="M761" s="96"/>
      <c r="N761" s="96"/>
      <c r="O761" s="96"/>
      <c r="P761" s="96"/>
      <c r="Q761" s="96"/>
      <c r="R761" s="96"/>
      <c r="S761" s="96"/>
      <c r="T761" s="96"/>
      <c r="U761" s="96"/>
      <c r="V761" s="96"/>
      <c r="W761" s="96"/>
    </row>
    <row r="762" spans="1:23" ht="14.25" customHeight="1" x14ac:dyDescent="0.2">
      <c r="A762" s="96"/>
      <c r="B762" s="96"/>
      <c r="C762" s="96"/>
      <c r="D762" s="96"/>
      <c r="E762" s="96"/>
      <c r="F762" s="96"/>
      <c r="G762" s="96"/>
      <c r="H762" s="96"/>
      <c r="I762" s="96"/>
      <c r="J762" s="96"/>
      <c r="K762" s="96"/>
      <c r="L762" s="96"/>
      <c r="M762" s="96"/>
      <c r="N762" s="96"/>
      <c r="O762" s="96"/>
      <c r="P762" s="96"/>
      <c r="Q762" s="96"/>
      <c r="R762" s="96"/>
      <c r="S762" s="96"/>
      <c r="T762" s="96"/>
      <c r="U762" s="96"/>
      <c r="V762" s="96"/>
      <c r="W762" s="96"/>
    </row>
    <row r="763" spans="1:23" ht="14.25" customHeight="1" x14ac:dyDescent="0.2">
      <c r="A763" s="96"/>
      <c r="B763" s="96"/>
      <c r="C763" s="96"/>
      <c r="D763" s="96"/>
      <c r="E763" s="96"/>
      <c r="F763" s="96"/>
      <c r="G763" s="96"/>
      <c r="H763" s="96"/>
      <c r="I763" s="96"/>
      <c r="J763" s="96"/>
      <c r="K763" s="96"/>
      <c r="L763" s="96"/>
      <c r="M763" s="96"/>
      <c r="N763" s="96"/>
      <c r="O763" s="96"/>
      <c r="P763" s="96"/>
      <c r="Q763" s="96"/>
      <c r="R763" s="96"/>
      <c r="S763" s="96"/>
      <c r="T763" s="96"/>
      <c r="U763" s="96"/>
      <c r="V763" s="96"/>
      <c r="W763" s="96"/>
    </row>
    <row r="764" spans="1:23" ht="14.25" customHeight="1" x14ac:dyDescent="0.2">
      <c r="A764" s="96"/>
      <c r="B764" s="96"/>
      <c r="C764" s="96"/>
      <c r="D764" s="96"/>
      <c r="E764" s="96"/>
      <c r="F764" s="96"/>
      <c r="G764" s="96"/>
      <c r="H764" s="96"/>
      <c r="I764" s="96"/>
      <c r="J764" s="96"/>
      <c r="K764" s="96"/>
      <c r="L764" s="96"/>
      <c r="M764" s="96"/>
      <c r="N764" s="96"/>
      <c r="O764" s="96"/>
      <c r="P764" s="96"/>
      <c r="Q764" s="96"/>
      <c r="R764" s="96"/>
      <c r="S764" s="96"/>
      <c r="T764" s="96"/>
      <c r="U764" s="96"/>
      <c r="V764" s="96"/>
      <c r="W764" s="96"/>
    </row>
    <row r="765" spans="1:23" ht="14.25" customHeight="1" x14ac:dyDescent="0.2">
      <c r="A765" s="96"/>
      <c r="B765" s="96"/>
      <c r="C765" s="96"/>
      <c r="D765" s="96"/>
      <c r="E765" s="96"/>
      <c r="F765" s="96"/>
      <c r="G765" s="96"/>
      <c r="H765" s="96"/>
      <c r="I765" s="96"/>
      <c r="J765" s="96"/>
      <c r="K765" s="96"/>
      <c r="L765" s="96"/>
      <c r="M765" s="96"/>
      <c r="N765" s="96"/>
      <c r="O765" s="96"/>
      <c r="P765" s="96"/>
      <c r="Q765" s="96"/>
      <c r="R765" s="96"/>
      <c r="S765" s="96"/>
      <c r="T765" s="96"/>
      <c r="U765" s="96"/>
      <c r="V765" s="96"/>
      <c r="W765" s="96"/>
    </row>
    <row r="766" spans="1:23" ht="14.25" customHeight="1" x14ac:dyDescent="0.2">
      <c r="A766" s="96"/>
      <c r="B766" s="96"/>
      <c r="C766" s="96"/>
      <c r="D766" s="96"/>
      <c r="E766" s="96"/>
      <c r="F766" s="96"/>
      <c r="G766" s="96"/>
      <c r="H766" s="96"/>
      <c r="I766" s="96"/>
      <c r="J766" s="96"/>
      <c r="K766" s="96"/>
      <c r="L766" s="96"/>
      <c r="M766" s="96"/>
      <c r="N766" s="96"/>
      <c r="O766" s="96"/>
      <c r="P766" s="96"/>
      <c r="Q766" s="96"/>
      <c r="R766" s="96"/>
      <c r="S766" s="96"/>
      <c r="T766" s="96"/>
      <c r="U766" s="96"/>
      <c r="V766" s="96"/>
      <c r="W766" s="96"/>
    </row>
    <row r="767" spans="1:23" ht="14.25" customHeight="1" x14ac:dyDescent="0.2">
      <c r="A767" s="96"/>
      <c r="B767" s="96"/>
      <c r="C767" s="96"/>
      <c r="D767" s="96"/>
      <c r="E767" s="96"/>
      <c r="F767" s="96"/>
      <c r="G767" s="96"/>
      <c r="H767" s="96"/>
      <c r="I767" s="96"/>
      <c r="J767" s="96"/>
      <c r="K767" s="96"/>
      <c r="L767" s="96"/>
      <c r="M767" s="96"/>
      <c r="N767" s="96"/>
      <c r="O767" s="96"/>
      <c r="P767" s="96"/>
      <c r="Q767" s="96"/>
      <c r="R767" s="96"/>
      <c r="S767" s="96"/>
      <c r="T767" s="96"/>
      <c r="U767" s="96"/>
      <c r="V767" s="96"/>
      <c r="W767" s="96"/>
    </row>
    <row r="768" spans="1:23" ht="14.25" customHeight="1" x14ac:dyDescent="0.2">
      <c r="A768" s="96"/>
      <c r="B768" s="96"/>
      <c r="C768" s="96"/>
      <c r="D768" s="96"/>
      <c r="E768" s="96"/>
      <c r="F768" s="96"/>
      <c r="G768" s="96"/>
      <c r="H768" s="96"/>
      <c r="I768" s="96"/>
      <c r="J768" s="96"/>
      <c r="K768" s="96"/>
      <c r="L768" s="96"/>
      <c r="M768" s="96"/>
      <c r="N768" s="96"/>
      <c r="O768" s="96"/>
      <c r="P768" s="96"/>
      <c r="Q768" s="96"/>
      <c r="R768" s="96"/>
      <c r="S768" s="96"/>
      <c r="T768" s="96"/>
      <c r="U768" s="96"/>
      <c r="V768" s="96"/>
      <c r="W768" s="96"/>
    </row>
    <row r="769" spans="1:23" ht="14.25" customHeight="1" x14ac:dyDescent="0.2">
      <c r="A769" s="96"/>
      <c r="B769" s="96"/>
      <c r="C769" s="96"/>
      <c r="D769" s="96"/>
      <c r="E769" s="96"/>
      <c r="F769" s="96"/>
      <c r="G769" s="96"/>
      <c r="H769" s="96"/>
      <c r="I769" s="96"/>
      <c r="J769" s="96"/>
      <c r="K769" s="96"/>
      <c r="L769" s="96"/>
      <c r="M769" s="96"/>
      <c r="N769" s="96"/>
      <c r="O769" s="96"/>
      <c r="P769" s="96"/>
      <c r="Q769" s="96"/>
      <c r="R769" s="96"/>
      <c r="S769" s="96"/>
      <c r="T769" s="96"/>
      <c r="U769" s="96"/>
      <c r="V769" s="96"/>
      <c r="W769" s="96"/>
    </row>
    <row r="770" spans="1:23" ht="14.25" customHeight="1" x14ac:dyDescent="0.2">
      <c r="A770" s="96"/>
      <c r="B770" s="96"/>
      <c r="C770" s="96"/>
      <c r="D770" s="96"/>
      <c r="E770" s="96"/>
      <c r="F770" s="96"/>
      <c r="G770" s="96"/>
      <c r="H770" s="96"/>
      <c r="I770" s="96"/>
      <c r="J770" s="96"/>
      <c r="K770" s="96"/>
      <c r="L770" s="96"/>
      <c r="M770" s="96"/>
      <c r="N770" s="96"/>
      <c r="O770" s="96"/>
      <c r="P770" s="96"/>
      <c r="Q770" s="96"/>
      <c r="R770" s="96"/>
      <c r="S770" s="96"/>
      <c r="T770" s="96"/>
      <c r="U770" s="96"/>
      <c r="V770" s="96"/>
      <c r="W770" s="96"/>
    </row>
    <row r="771" spans="1:23" ht="14.25" customHeight="1" x14ac:dyDescent="0.2">
      <c r="A771" s="96"/>
      <c r="B771" s="96"/>
      <c r="C771" s="96"/>
      <c r="D771" s="96"/>
      <c r="E771" s="96"/>
      <c r="F771" s="96"/>
      <c r="G771" s="96"/>
      <c r="H771" s="96"/>
      <c r="I771" s="96"/>
      <c r="J771" s="96"/>
      <c r="K771" s="96"/>
      <c r="L771" s="96"/>
      <c r="M771" s="96"/>
      <c r="N771" s="96"/>
      <c r="O771" s="96"/>
      <c r="P771" s="96"/>
      <c r="Q771" s="96"/>
      <c r="R771" s="96"/>
      <c r="S771" s="96"/>
      <c r="T771" s="96"/>
      <c r="U771" s="96"/>
      <c r="V771" s="96"/>
      <c r="W771" s="96"/>
    </row>
    <row r="772" spans="1:23" ht="14.25" customHeight="1" x14ac:dyDescent="0.2">
      <c r="A772" s="96"/>
      <c r="B772" s="96"/>
      <c r="C772" s="96"/>
      <c r="D772" s="96"/>
      <c r="E772" s="96"/>
      <c r="F772" s="96"/>
      <c r="G772" s="96"/>
      <c r="H772" s="96"/>
      <c r="I772" s="96"/>
      <c r="J772" s="96"/>
      <c r="K772" s="96"/>
      <c r="L772" s="96"/>
      <c r="M772" s="96"/>
      <c r="N772" s="96"/>
      <c r="O772" s="96"/>
      <c r="P772" s="96"/>
      <c r="Q772" s="96"/>
      <c r="R772" s="96"/>
      <c r="S772" s="96"/>
      <c r="T772" s="96"/>
      <c r="U772" s="96"/>
      <c r="V772" s="96"/>
      <c r="W772" s="96"/>
    </row>
    <row r="773" spans="1:23" ht="14.25" customHeight="1" x14ac:dyDescent="0.2">
      <c r="A773" s="96"/>
      <c r="B773" s="96"/>
      <c r="C773" s="96"/>
      <c r="D773" s="96"/>
      <c r="E773" s="96"/>
      <c r="F773" s="96"/>
      <c r="G773" s="96"/>
      <c r="H773" s="96"/>
      <c r="I773" s="96"/>
      <c r="J773" s="96"/>
      <c r="K773" s="96"/>
      <c r="L773" s="96"/>
      <c r="M773" s="96"/>
      <c r="N773" s="96"/>
      <c r="O773" s="96"/>
      <c r="P773" s="96"/>
      <c r="Q773" s="96"/>
      <c r="R773" s="96"/>
      <c r="S773" s="96"/>
      <c r="T773" s="96"/>
      <c r="U773" s="96"/>
      <c r="V773" s="96"/>
      <c r="W773" s="96"/>
    </row>
    <row r="774" spans="1:23" ht="14.25" customHeight="1" x14ac:dyDescent="0.2">
      <c r="A774" s="96"/>
      <c r="B774" s="96"/>
      <c r="C774" s="96"/>
      <c r="D774" s="96"/>
      <c r="E774" s="96"/>
      <c r="F774" s="96"/>
      <c r="G774" s="96"/>
      <c r="H774" s="96"/>
      <c r="I774" s="96"/>
      <c r="J774" s="96"/>
      <c r="K774" s="96"/>
      <c r="L774" s="96"/>
      <c r="M774" s="96"/>
      <c r="N774" s="96"/>
      <c r="O774" s="96"/>
      <c r="P774" s="96"/>
      <c r="Q774" s="96"/>
      <c r="R774" s="96"/>
      <c r="S774" s="96"/>
      <c r="T774" s="96"/>
      <c r="U774" s="96"/>
      <c r="V774" s="96"/>
      <c r="W774" s="96"/>
    </row>
    <row r="775" spans="1:23" ht="14.25" customHeight="1" x14ac:dyDescent="0.2">
      <c r="A775" s="96"/>
      <c r="B775" s="96"/>
      <c r="C775" s="96"/>
      <c r="D775" s="96"/>
      <c r="E775" s="96"/>
      <c r="F775" s="96"/>
      <c r="G775" s="96"/>
      <c r="H775" s="96"/>
      <c r="I775" s="96"/>
      <c r="J775" s="96"/>
      <c r="K775" s="96"/>
      <c r="L775" s="96"/>
      <c r="M775" s="96"/>
      <c r="N775" s="96"/>
      <c r="O775" s="96"/>
      <c r="P775" s="96"/>
      <c r="Q775" s="96"/>
      <c r="R775" s="96"/>
      <c r="S775" s="96"/>
      <c r="T775" s="96"/>
      <c r="U775" s="96"/>
      <c r="V775" s="96"/>
      <c r="W775" s="96"/>
    </row>
    <row r="776" spans="1:23" ht="14.25" customHeight="1" x14ac:dyDescent="0.2">
      <c r="A776" s="96"/>
      <c r="B776" s="96"/>
      <c r="C776" s="96"/>
      <c r="D776" s="96"/>
      <c r="E776" s="96"/>
      <c r="F776" s="96"/>
      <c r="G776" s="96"/>
      <c r="H776" s="96"/>
      <c r="I776" s="96"/>
      <c r="J776" s="96"/>
      <c r="K776" s="96"/>
      <c r="L776" s="96"/>
      <c r="M776" s="96"/>
      <c r="N776" s="96"/>
      <c r="O776" s="96"/>
      <c r="P776" s="96"/>
      <c r="Q776" s="96"/>
      <c r="R776" s="96"/>
      <c r="S776" s="96"/>
      <c r="T776" s="96"/>
      <c r="U776" s="96"/>
      <c r="V776" s="96"/>
      <c r="W776" s="96"/>
    </row>
    <row r="777" spans="1:23" ht="14.25" customHeight="1" x14ac:dyDescent="0.2">
      <c r="A777" s="96"/>
      <c r="B777" s="96"/>
      <c r="C777" s="96"/>
      <c r="D777" s="96"/>
      <c r="E777" s="96"/>
      <c r="F777" s="96"/>
      <c r="G777" s="96"/>
      <c r="H777" s="96"/>
      <c r="I777" s="96"/>
      <c r="J777" s="96"/>
      <c r="K777" s="96"/>
      <c r="L777" s="96"/>
      <c r="M777" s="96"/>
      <c r="N777" s="96"/>
      <c r="O777" s="96"/>
      <c r="P777" s="96"/>
      <c r="Q777" s="96"/>
      <c r="R777" s="96"/>
      <c r="S777" s="96"/>
      <c r="T777" s="96"/>
      <c r="U777" s="96"/>
      <c r="V777" s="96"/>
      <c r="W777" s="96"/>
    </row>
    <row r="778" spans="1:23" ht="14.25" customHeight="1" x14ac:dyDescent="0.2">
      <c r="A778" s="96"/>
      <c r="B778" s="96"/>
      <c r="C778" s="96"/>
      <c r="D778" s="96"/>
      <c r="E778" s="96"/>
      <c r="F778" s="96"/>
      <c r="G778" s="96"/>
      <c r="H778" s="96"/>
      <c r="I778" s="96"/>
      <c r="J778" s="96"/>
      <c r="K778" s="96"/>
      <c r="L778" s="96"/>
      <c r="M778" s="96"/>
      <c r="N778" s="96"/>
      <c r="O778" s="96"/>
      <c r="P778" s="96"/>
      <c r="Q778" s="96"/>
      <c r="R778" s="96"/>
      <c r="S778" s="96"/>
      <c r="T778" s="96"/>
      <c r="U778" s="96"/>
      <c r="V778" s="96"/>
      <c r="W778" s="96"/>
    </row>
    <row r="779" spans="1:23" ht="14.25" customHeight="1" x14ac:dyDescent="0.2">
      <c r="A779" s="96"/>
      <c r="B779" s="96"/>
      <c r="C779" s="96"/>
      <c r="D779" s="96"/>
      <c r="E779" s="96"/>
      <c r="F779" s="96"/>
      <c r="G779" s="96"/>
      <c r="H779" s="96"/>
      <c r="I779" s="96"/>
      <c r="J779" s="96"/>
      <c r="K779" s="96"/>
      <c r="L779" s="96"/>
      <c r="M779" s="96"/>
      <c r="N779" s="96"/>
      <c r="O779" s="96"/>
      <c r="P779" s="96"/>
      <c r="Q779" s="96"/>
      <c r="R779" s="96"/>
      <c r="S779" s="96"/>
      <c r="T779" s="96"/>
      <c r="U779" s="96"/>
      <c r="V779" s="96"/>
      <c r="W779" s="96"/>
    </row>
    <row r="780" spans="1:23" ht="14.25" customHeight="1" x14ac:dyDescent="0.2">
      <c r="A780" s="96"/>
      <c r="B780" s="96"/>
      <c r="C780" s="96"/>
      <c r="D780" s="96"/>
      <c r="E780" s="96"/>
      <c r="F780" s="96"/>
      <c r="G780" s="96"/>
      <c r="H780" s="96"/>
      <c r="I780" s="96"/>
      <c r="J780" s="96"/>
      <c r="K780" s="96"/>
      <c r="L780" s="96"/>
      <c r="M780" s="96"/>
      <c r="N780" s="96"/>
      <c r="O780" s="96"/>
      <c r="P780" s="96"/>
      <c r="Q780" s="96"/>
      <c r="R780" s="96"/>
      <c r="S780" s="96"/>
      <c r="T780" s="96"/>
      <c r="U780" s="96"/>
      <c r="V780" s="96"/>
      <c r="W780" s="96"/>
    </row>
    <row r="781" spans="1:23" ht="14.25" customHeight="1" x14ac:dyDescent="0.2">
      <c r="A781" s="96"/>
      <c r="B781" s="96"/>
      <c r="C781" s="96"/>
      <c r="D781" s="96"/>
      <c r="E781" s="96"/>
      <c r="F781" s="96"/>
      <c r="G781" s="96"/>
      <c r="H781" s="96"/>
      <c r="I781" s="96"/>
      <c r="J781" s="96"/>
      <c r="K781" s="96"/>
      <c r="L781" s="96"/>
      <c r="M781" s="96"/>
      <c r="N781" s="96"/>
      <c r="O781" s="96"/>
      <c r="P781" s="96"/>
      <c r="Q781" s="96"/>
      <c r="R781" s="96"/>
      <c r="S781" s="96"/>
      <c r="T781" s="96"/>
      <c r="U781" s="96"/>
      <c r="V781" s="96"/>
      <c r="W781" s="96"/>
    </row>
    <row r="782" spans="1:23" ht="14.25" customHeight="1" x14ac:dyDescent="0.2">
      <c r="A782" s="96"/>
      <c r="B782" s="96"/>
      <c r="C782" s="96"/>
      <c r="D782" s="96"/>
      <c r="E782" s="96"/>
      <c r="F782" s="96"/>
      <c r="G782" s="96"/>
      <c r="H782" s="96"/>
      <c r="I782" s="96"/>
      <c r="J782" s="96"/>
      <c r="K782" s="96"/>
      <c r="L782" s="96"/>
      <c r="M782" s="96"/>
      <c r="N782" s="96"/>
      <c r="O782" s="96"/>
      <c r="P782" s="96"/>
      <c r="Q782" s="96"/>
      <c r="R782" s="96"/>
      <c r="S782" s="96"/>
      <c r="T782" s="96"/>
      <c r="U782" s="96"/>
      <c r="V782" s="96"/>
      <c r="W782" s="96"/>
    </row>
    <row r="783" spans="1:23" ht="14.25" customHeight="1" x14ac:dyDescent="0.2">
      <c r="A783" s="96"/>
      <c r="B783" s="96"/>
      <c r="C783" s="96"/>
      <c r="D783" s="96"/>
      <c r="E783" s="96"/>
      <c r="F783" s="96"/>
      <c r="G783" s="96"/>
      <c r="H783" s="96"/>
      <c r="I783" s="96"/>
      <c r="J783" s="96"/>
      <c r="K783" s="96"/>
      <c r="L783" s="96"/>
      <c r="M783" s="96"/>
      <c r="N783" s="96"/>
      <c r="O783" s="96"/>
      <c r="P783" s="96"/>
      <c r="Q783" s="96"/>
      <c r="R783" s="96"/>
      <c r="S783" s="96"/>
      <c r="T783" s="96"/>
      <c r="U783" s="96"/>
      <c r="V783" s="96"/>
      <c r="W783" s="96"/>
    </row>
    <row r="784" spans="1:23" ht="14.25" customHeight="1" x14ac:dyDescent="0.2">
      <c r="A784" s="96"/>
      <c r="B784" s="96"/>
      <c r="C784" s="96"/>
      <c r="D784" s="96"/>
      <c r="E784" s="96"/>
      <c r="F784" s="96"/>
      <c r="G784" s="96"/>
      <c r="H784" s="96"/>
      <c r="I784" s="96"/>
      <c r="J784" s="96"/>
      <c r="K784" s="96"/>
      <c r="L784" s="96"/>
      <c r="M784" s="96"/>
      <c r="N784" s="96"/>
      <c r="O784" s="96"/>
      <c r="P784" s="96"/>
      <c r="Q784" s="96"/>
      <c r="R784" s="96"/>
      <c r="S784" s="96"/>
      <c r="T784" s="96"/>
      <c r="U784" s="96"/>
      <c r="V784" s="96"/>
      <c r="W784" s="96"/>
    </row>
    <row r="785" spans="1:23" ht="14.25" customHeight="1" x14ac:dyDescent="0.2">
      <c r="A785" s="96"/>
      <c r="B785" s="96"/>
      <c r="C785" s="96"/>
      <c r="D785" s="96"/>
      <c r="E785" s="96"/>
      <c r="F785" s="96"/>
      <c r="G785" s="96"/>
      <c r="H785" s="96"/>
      <c r="I785" s="96"/>
      <c r="J785" s="96"/>
      <c r="K785" s="96"/>
      <c r="L785" s="96"/>
      <c r="M785" s="96"/>
      <c r="N785" s="96"/>
      <c r="O785" s="96"/>
      <c r="P785" s="96"/>
      <c r="Q785" s="96"/>
      <c r="R785" s="96"/>
      <c r="S785" s="96"/>
      <c r="T785" s="96"/>
      <c r="U785" s="96"/>
      <c r="V785" s="96"/>
      <c r="W785" s="96"/>
    </row>
    <row r="786" spans="1:23" ht="14.25" customHeight="1" x14ac:dyDescent="0.2">
      <c r="A786" s="96"/>
      <c r="B786" s="96"/>
      <c r="C786" s="96"/>
      <c r="D786" s="96"/>
      <c r="E786" s="96"/>
      <c r="F786" s="96"/>
      <c r="G786" s="96"/>
      <c r="H786" s="96"/>
      <c r="I786" s="96"/>
      <c r="J786" s="96"/>
      <c r="K786" s="96"/>
      <c r="L786" s="96"/>
      <c r="M786" s="96"/>
      <c r="N786" s="96"/>
      <c r="O786" s="96"/>
      <c r="P786" s="96"/>
      <c r="Q786" s="96"/>
      <c r="R786" s="96"/>
      <c r="S786" s="96"/>
      <c r="T786" s="96"/>
      <c r="U786" s="96"/>
      <c r="V786" s="96"/>
      <c r="W786" s="96"/>
    </row>
    <row r="787" spans="1:23" ht="14.25" customHeight="1" x14ac:dyDescent="0.2">
      <c r="A787" s="96"/>
      <c r="B787" s="96"/>
      <c r="C787" s="96"/>
      <c r="D787" s="96"/>
      <c r="E787" s="96"/>
      <c r="F787" s="96"/>
      <c r="G787" s="96"/>
      <c r="H787" s="96"/>
      <c r="I787" s="96"/>
      <c r="J787" s="96"/>
      <c r="K787" s="96"/>
      <c r="L787" s="96"/>
      <c r="M787" s="96"/>
      <c r="N787" s="96"/>
      <c r="O787" s="96"/>
      <c r="P787" s="96"/>
      <c r="Q787" s="96"/>
      <c r="R787" s="96"/>
      <c r="S787" s="96"/>
      <c r="T787" s="96"/>
      <c r="U787" s="96"/>
      <c r="V787" s="96"/>
      <c r="W787" s="96"/>
    </row>
    <row r="788" spans="1:23" ht="14.25" customHeight="1" x14ac:dyDescent="0.2">
      <c r="A788" s="96"/>
      <c r="B788" s="96"/>
      <c r="C788" s="96"/>
      <c r="D788" s="96"/>
      <c r="E788" s="96"/>
      <c r="F788" s="96"/>
      <c r="G788" s="96"/>
      <c r="H788" s="96"/>
      <c r="I788" s="96"/>
      <c r="J788" s="96"/>
      <c r="K788" s="96"/>
      <c r="L788" s="96"/>
      <c r="M788" s="96"/>
      <c r="N788" s="96"/>
      <c r="O788" s="96"/>
      <c r="P788" s="96"/>
      <c r="Q788" s="96"/>
      <c r="R788" s="96"/>
      <c r="S788" s="96"/>
      <c r="T788" s="96"/>
      <c r="U788" s="96"/>
      <c r="V788" s="96"/>
      <c r="W788" s="96"/>
    </row>
    <row r="789" spans="1:23" ht="14.25" customHeight="1" x14ac:dyDescent="0.2">
      <c r="A789" s="96"/>
      <c r="B789" s="96"/>
      <c r="C789" s="96"/>
      <c r="D789" s="96"/>
      <c r="E789" s="96"/>
      <c r="F789" s="96"/>
      <c r="G789" s="96"/>
      <c r="H789" s="96"/>
      <c r="I789" s="96"/>
      <c r="J789" s="96"/>
      <c r="K789" s="96"/>
      <c r="L789" s="96"/>
      <c r="M789" s="96"/>
      <c r="N789" s="96"/>
      <c r="O789" s="96"/>
      <c r="P789" s="96"/>
      <c r="Q789" s="96"/>
      <c r="R789" s="96"/>
      <c r="S789" s="96"/>
      <c r="T789" s="96"/>
      <c r="U789" s="96"/>
      <c r="V789" s="96"/>
      <c r="W789" s="96"/>
    </row>
    <row r="790" spans="1:23" ht="14.25" customHeight="1" x14ac:dyDescent="0.2">
      <c r="A790" s="96"/>
      <c r="B790" s="96"/>
      <c r="C790" s="96"/>
      <c r="D790" s="96"/>
      <c r="E790" s="96"/>
      <c r="F790" s="96"/>
      <c r="G790" s="96"/>
      <c r="H790" s="96"/>
      <c r="I790" s="96"/>
      <c r="J790" s="96"/>
      <c r="K790" s="96"/>
      <c r="L790" s="96"/>
      <c r="M790" s="96"/>
      <c r="N790" s="96"/>
      <c r="O790" s="96"/>
      <c r="P790" s="96"/>
      <c r="Q790" s="96"/>
      <c r="R790" s="96"/>
      <c r="S790" s="96"/>
      <c r="T790" s="96"/>
      <c r="U790" s="96"/>
      <c r="V790" s="96"/>
      <c r="W790" s="96"/>
    </row>
    <row r="791" spans="1:23" ht="14.25" customHeight="1" x14ac:dyDescent="0.2">
      <c r="A791" s="96"/>
      <c r="B791" s="96"/>
      <c r="C791" s="96"/>
      <c r="D791" s="96"/>
      <c r="E791" s="96"/>
      <c r="F791" s="96"/>
      <c r="G791" s="96"/>
      <c r="H791" s="96"/>
      <c r="I791" s="96"/>
      <c r="J791" s="96"/>
      <c r="K791" s="96"/>
      <c r="L791" s="96"/>
      <c r="M791" s="96"/>
      <c r="N791" s="96"/>
      <c r="O791" s="96"/>
      <c r="P791" s="96"/>
      <c r="Q791" s="96"/>
      <c r="R791" s="96"/>
      <c r="S791" s="96"/>
      <c r="T791" s="96"/>
      <c r="U791" s="96"/>
      <c r="V791" s="96"/>
      <c r="W791" s="96"/>
    </row>
    <row r="792" spans="1:23" ht="14.25" customHeight="1" x14ac:dyDescent="0.2">
      <c r="A792" s="96"/>
      <c r="B792" s="96"/>
      <c r="C792" s="96"/>
      <c r="D792" s="96"/>
      <c r="E792" s="96"/>
      <c r="F792" s="96"/>
      <c r="G792" s="96"/>
      <c r="H792" s="96"/>
      <c r="I792" s="96"/>
      <c r="J792" s="96"/>
      <c r="K792" s="96"/>
      <c r="L792" s="96"/>
      <c r="M792" s="96"/>
      <c r="N792" s="96"/>
      <c r="O792" s="96"/>
      <c r="P792" s="96"/>
      <c r="Q792" s="96"/>
      <c r="R792" s="96"/>
      <c r="S792" s="96"/>
      <c r="T792" s="96"/>
      <c r="U792" s="96"/>
      <c r="V792" s="96"/>
      <c r="W792" s="96"/>
    </row>
    <row r="793" spans="1:23" ht="14.25" customHeight="1" x14ac:dyDescent="0.2">
      <c r="A793" s="96"/>
      <c r="B793" s="96"/>
      <c r="C793" s="96"/>
      <c r="D793" s="96"/>
      <c r="E793" s="96"/>
      <c r="F793" s="96"/>
      <c r="G793" s="96"/>
      <c r="H793" s="96"/>
      <c r="I793" s="96"/>
      <c r="J793" s="96"/>
      <c r="K793" s="96"/>
      <c r="L793" s="96"/>
      <c r="M793" s="96"/>
      <c r="N793" s="96"/>
      <c r="O793" s="96"/>
      <c r="P793" s="96"/>
      <c r="Q793" s="96"/>
      <c r="R793" s="96"/>
      <c r="S793" s="96"/>
      <c r="T793" s="96"/>
      <c r="U793" s="96"/>
      <c r="V793" s="96"/>
      <c r="W793" s="96"/>
    </row>
    <row r="794" spans="1:23" ht="14.25" customHeight="1" x14ac:dyDescent="0.2">
      <c r="A794" s="96"/>
      <c r="B794" s="96"/>
      <c r="C794" s="96"/>
      <c r="D794" s="96"/>
      <c r="E794" s="96"/>
      <c r="F794" s="96"/>
      <c r="G794" s="96"/>
      <c r="H794" s="96"/>
      <c r="I794" s="96"/>
      <c r="J794" s="96"/>
      <c r="K794" s="96"/>
      <c r="L794" s="96"/>
      <c r="M794" s="96"/>
      <c r="N794" s="96"/>
      <c r="O794" s="96"/>
      <c r="P794" s="96"/>
      <c r="Q794" s="96"/>
      <c r="R794" s="96"/>
      <c r="S794" s="96"/>
      <c r="T794" s="96"/>
      <c r="U794" s="96"/>
      <c r="V794" s="96"/>
      <c r="W794" s="96"/>
    </row>
    <row r="795" spans="1:23" ht="14.25" customHeight="1" x14ac:dyDescent="0.2">
      <c r="A795" s="96"/>
      <c r="B795" s="96"/>
      <c r="C795" s="96"/>
      <c r="D795" s="96"/>
      <c r="E795" s="96"/>
      <c r="F795" s="96"/>
      <c r="G795" s="96"/>
      <c r="H795" s="96"/>
      <c r="I795" s="96"/>
      <c r="J795" s="96"/>
      <c r="K795" s="96"/>
      <c r="L795" s="96"/>
      <c r="M795" s="96"/>
      <c r="N795" s="96"/>
      <c r="O795" s="96"/>
      <c r="P795" s="96"/>
      <c r="Q795" s="96"/>
      <c r="R795" s="96"/>
      <c r="S795" s="96"/>
      <c r="T795" s="96"/>
      <c r="U795" s="96"/>
      <c r="V795" s="96"/>
      <c r="W795" s="96"/>
    </row>
    <row r="796" spans="1:23" ht="14.25" customHeight="1" x14ac:dyDescent="0.2">
      <c r="A796" s="96"/>
      <c r="B796" s="96"/>
      <c r="C796" s="96"/>
      <c r="D796" s="96"/>
      <c r="E796" s="96"/>
      <c r="F796" s="96"/>
      <c r="G796" s="96"/>
      <c r="H796" s="96"/>
      <c r="I796" s="96"/>
      <c r="J796" s="96"/>
      <c r="K796" s="96"/>
      <c r="L796" s="96"/>
      <c r="M796" s="96"/>
      <c r="N796" s="96"/>
      <c r="O796" s="96"/>
      <c r="P796" s="96"/>
      <c r="Q796" s="96"/>
      <c r="R796" s="96"/>
      <c r="S796" s="96"/>
      <c r="T796" s="96"/>
      <c r="U796" s="96"/>
      <c r="V796" s="96"/>
      <c r="W796" s="96"/>
    </row>
    <row r="797" spans="1:23" ht="14.25" customHeight="1" x14ac:dyDescent="0.2">
      <c r="A797" s="96"/>
      <c r="B797" s="96"/>
      <c r="C797" s="96"/>
      <c r="D797" s="96"/>
      <c r="E797" s="96"/>
      <c r="F797" s="96"/>
      <c r="G797" s="96"/>
      <c r="H797" s="96"/>
      <c r="I797" s="96"/>
      <c r="J797" s="96"/>
      <c r="K797" s="96"/>
      <c r="L797" s="96"/>
      <c r="M797" s="96"/>
      <c r="N797" s="96"/>
      <c r="O797" s="96"/>
      <c r="P797" s="96"/>
      <c r="Q797" s="96"/>
      <c r="R797" s="96"/>
      <c r="S797" s="96"/>
      <c r="T797" s="96"/>
      <c r="U797" s="96"/>
      <c r="V797" s="96"/>
      <c r="W797" s="96"/>
    </row>
    <row r="798" spans="1:23" ht="14.25" customHeight="1" x14ac:dyDescent="0.2">
      <c r="A798" s="96"/>
      <c r="B798" s="96"/>
      <c r="C798" s="96"/>
      <c r="D798" s="96"/>
      <c r="E798" s="96"/>
      <c r="F798" s="96"/>
      <c r="G798" s="96"/>
      <c r="H798" s="96"/>
      <c r="I798" s="96"/>
      <c r="J798" s="96"/>
      <c r="K798" s="96"/>
      <c r="L798" s="96"/>
      <c r="M798" s="96"/>
      <c r="N798" s="96"/>
      <c r="O798" s="96"/>
      <c r="P798" s="96"/>
      <c r="Q798" s="96"/>
      <c r="R798" s="96"/>
      <c r="S798" s="96"/>
      <c r="T798" s="96"/>
      <c r="U798" s="96"/>
      <c r="V798" s="96"/>
      <c r="W798" s="96"/>
    </row>
    <row r="799" spans="1:23" ht="14.25" customHeight="1" x14ac:dyDescent="0.2">
      <c r="A799" s="96"/>
      <c r="B799" s="96"/>
      <c r="C799" s="96"/>
      <c r="D799" s="96"/>
      <c r="E799" s="96"/>
      <c r="F799" s="96"/>
      <c r="G799" s="96"/>
      <c r="H799" s="96"/>
      <c r="I799" s="96"/>
      <c r="J799" s="96"/>
      <c r="K799" s="96"/>
      <c r="L799" s="96"/>
      <c r="M799" s="96"/>
      <c r="N799" s="96"/>
      <c r="O799" s="96"/>
      <c r="P799" s="96"/>
      <c r="Q799" s="96"/>
      <c r="R799" s="96"/>
      <c r="S799" s="96"/>
      <c r="T799" s="96"/>
      <c r="U799" s="96"/>
      <c r="V799" s="96"/>
      <c r="W799" s="96"/>
    </row>
    <row r="800" spans="1:23" ht="14.25" customHeight="1" x14ac:dyDescent="0.2">
      <c r="A800" s="96"/>
      <c r="B800" s="96"/>
      <c r="C800" s="96"/>
      <c r="D800" s="96"/>
      <c r="E800" s="96"/>
      <c r="F800" s="96"/>
      <c r="G800" s="96"/>
      <c r="H800" s="96"/>
      <c r="I800" s="96"/>
      <c r="J800" s="96"/>
      <c r="K800" s="96"/>
      <c r="L800" s="96"/>
      <c r="M800" s="96"/>
      <c r="N800" s="96"/>
      <c r="O800" s="96"/>
      <c r="P800" s="96"/>
      <c r="Q800" s="96"/>
      <c r="R800" s="96"/>
      <c r="S800" s="96"/>
      <c r="T800" s="96"/>
      <c r="U800" s="96"/>
      <c r="V800" s="96"/>
      <c r="W800" s="96"/>
    </row>
    <row r="801" spans="1:23" ht="14.25" customHeight="1" x14ac:dyDescent="0.2">
      <c r="A801" s="96"/>
      <c r="B801" s="96"/>
      <c r="C801" s="96"/>
      <c r="D801" s="96"/>
      <c r="E801" s="96"/>
      <c r="F801" s="96"/>
      <c r="G801" s="96"/>
      <c r="H801" s="96"/>
      <c r="I801" s="96"/>
      <c r="J801" s="96"/>
      <c r="K801" s="96"/>
      <c r="L801" s="96"/>
      <c r="M801" s="96"/>
      <c r="N801" s="96"/>
      <c r="O801" s="96"/>
      <c r="P801" s="96"/>
      <c r="Q801" s="96"/>
      <c r="R801" s="96"/>
      <c r="S801" s="96"/>
      <c r="T801" s="96"/>
      <c r="U801" s="96"/>
      <c r="V801" s="96"/>
      <c r="W801" s="96"/>
    </row>
    <row r="802" spans="1:23" ht="14.25" customHeight="1" x14ac:dyDescent="0.2">
      <c r="A802" s="96"/>
      <c r="B802" s="96"/>
      <c r="C802" s="96"/>
      <c r="D802" s="96"/>
      <c r="E802" s="96"/>
      <c r="F802" s="96"/>
      <c r="G802" s="96"/>
      <c r="H802" s="96"/>
      <c r="I802" s="96"/>
      <c r="J802" s="96"/>
      <c r="K802" s="96"/>
      <c r="L802" s="96"/>
      <c r="M802" s="96"/>
      <c r="N802" s="96"/>
      <c r="O802" s="96"/>
      <c r="P802" s="96"/>
      <c r="Q802" s="96"/>
      <c r="R802" s="96"/>
      <c r="S802" s="96"/>
      <c r="T802" s="96"/>
      <c r="U802" s="96"/>
      <c r="V802" s="96"/>
      <c r="W802" s="96"/>
    </row>
    <row r="803" spans="1:23" ht="14.25" customHeight="1" x14ac:dyDescent="0.2">
      <c r="A803" s="96"/>
      <c r="B803" s="96"/>
      <c r="C803" s="96"/>
      <c r="D803" s="96"/>
      <c r="E803" s="96"/>
      <c r="F803" s="96"/>
      <c r="G803" s="96"/>
      <c r="H803" s="96"/>
      <c r="I803" s="96"/>
      <c r="J803" s="96"/>
      <c r="K803" s="96"/>
      <c r="L803" s="96"/>
      <c r="M803" s="96"/>
      <c r="N803" s="96"/>
      <c r="O803" s="96"/>
      <c r="P803" s="96"/>
      <c r="Q803" s="96"/>
      <c r="R803" s="96"/>
      <c r="S803" s="96"/>
      <c r="T803" s="96"/>
      <c r="U803" s="96"/>
      <c r="V803" s="96"/>
      <c r="W803" s="96"/>
    </row>
    <row r="804" spans="1:23" ht="14.25" customHeight="1" x14ac:dyDescent="0.2">
      <c r="A804" s="96"/>
      <c r="B804" s="96"/>
      <c r="C804" s="96"/>
      <c r="D804" s="96"/>
      <c r="E804" s="96"/>
      <c r="F804" s="96"/>
      <c r="G804" s="96"/>
      <c r="H804" s="96"/>
      <c r="I804" s="96"/>
      <c r="J804" s="96"/>
      <c r="K804" s="96"/>
      <c r="L804" s="96"/>
      <c r="M804" s="96"/>
      <c r="N804" s="96"/>
      <c r="O804" s="96"/>
      <c r="P804" s="96"/>
      <c r="Q804" s="96"/>
      <c r="R804" s="96"/>
      <c r="S804" s="96"/>
      <c r="T804" s="96"/>
      <c r="U804" s="96"/>
      <c r="V804" s="96"/>
      <c r="W804" s="96"/>
    </row>
    <row r="805" spans="1:23" ht="14.25" customHeight="1" x14ac:dyDescent="0.2">
      <c r="A805" s="96"/>
      <c r="B805" s="96"/>
      <c r="C805" s="96"/>
      <c r="D805" s="96"/>
      <c r="E805" s="96"/>
      <c r="F805" s="96"/>
      <c r="G805" s="96"/>
      <c r="H805" s="96"/>
      <c r="I805" s="96"/>
      <c r="J805" s="96"/>
      <c r="K805" s="96"/>
      <c r="L805" s="96"/>
      <c r="M805" s="96"/>
      <c r="N805" s="96"/>
      <c r="O805" s="96"/>
      <c r="P805" s="96"/>
      <c r="Q805" s="96"/>
      <c r="R805" s="96"/>
      <c r="S805" s="96"/>
      <c r="T805" s="96"/>
      <c r="U805" s="96"/>
      <c r="V805" s="96"/>
      <c r="W805" s="96"/>
    </row>
    <row r="806" spans="1:23" ht="14.25" customHeight="1" x14ac:dyDescent="0.2">
      <c r="A806" s="96"/>
      <c r="B806" s="96"/>
      <c r="C806" s="96"/>
      <c r="D806" s="96"/>
      <c r="E806" s="96"/>
      <c r="F806" s="96"/>
      <c r="G806" s="96"/>
      <c r="H806" s="96"/>
      <c r="I806" s="96"/>
      <c r="J806" s="96"/>
      <c r="K806" s="96"/>
      <c r="L806" s="96"/>
      <c r="M806" s="96"/>
      <c r="N806" s="96"/>
      <c r="O806" s="96"/>
      <c r="P806" s="96"/>
      <c r="Q806" s="96"/>
      <c r="R806" s="96"/>
      <c r="S806" s="96"/>
      <c r="T806" s="96"/>
      <c r="U806" s="96"/>
      <c r="V806" s="96"/>
      <c r="W806" s="96"/>
    </row>
    <row r="807" spans="1:23" ht="14.25" customHeight="1" x14ac:dyDescent="0.2">
      <c r="A807" s="96"/>
      <c r="B807" s="96"/>
      <c r="C807" s="96"/>
      <c r="D807" s="96"/>
      <c r="E807" s="96"/>
      <c r="F807" s="96"/>
      <c r="G807" s="96"/>
      <c r="H807" s="96"/>
      <c r="I807" s="96"/>
      <c r="J807" s="96"/>
      <c r="K807" s="96"/>
      <c r="L807" s="96"/>
      <c r="M807" s="96"/>
      <c r="N807" s="96"/>
      <c r="O807" s="96"/>
      <c r="P807" s="96"/>
      <c r="Q807" s="96"/>
      <c r="R807" s="96"/>
      <c r="S807" s="96"/>
      <c r="T807" s="96"/>
      <c r="U807" s="96"/>
      <c r="V807" s="96"/>
      <c r="W807" s="96"/>
    </row>
    <row r="808" spans="1:23" ht="14.25" customHeight="1" x14ac:dyDescent="0.2">
      <c r="A808" s="96"/>
      <c r="B808" s="96"/>
      <c r="C808" s="96"/>
      <c r="D808" s="96"/>
      <c r="E808" s="96"/>
      <c r="F808" s="96"/>
      <c r="G808" s="96"/>
      <c r="H808" s="96"/>
      <c r="I808" s="96"/>
      <c r="J808" s="96"/>
      <c r="K808" s="96"/>
      <c r="L808" s="96"/>
      <c r="M808" s="96"/>
      <c r="N808" s="96"/>
      <c r="O808" s="96"/>
      <c r="P808" s="96"/>
      <c r="Q808" s="96"/>
      <c r="R808" s="96"/>
      <c r="S808" s="96"/>
      <c r="T808" s="96"/>
      <c r="U808" s="96"/>
      <c r="V808" s="96"/>
      <c r="W808" s="96"/>
    </row>
    <row r="809" spans="1:23" ht="14.25" customHeight="1" x14ac:dyDescent="0.2">
      <c r="A809" s="96"/>
      <c r="B809" s="96"/>
      <c r="C809" s="96"/>
      <c r="D809" s="96"/>
      <c r="E809" s="96"/>
      <c r="F809" s="96"/>
      <c r="G809" s="96"/>
      <c r="H809" s="96"/>
      <c r="I809" s="96"/>
      <c r="J809" s="96"/>
      <c r="K809" s="96"/>
      <c r="L809" s="96"/>
      <c r="M809" s="96"/>
      <c r="N809" s="96"/>
      <c r="O809" s="96"/>
      <c r="P809" s="96"/>
      <c r="Q809" s="96"/>
      <c r="R809" s="96"/>
      <c r="S809" s="96"/>
      <c r="T809" s="96"/>
      <c r="U809" s="96"/>
      <c r="V809" s="96"/>
      <c r="W809" s="96"/>
    </row>
    <row r="810" spans="1:23" ht="14.25" customHeight="1" x14ac:dyDescent="0.2">
      <c r="A810" s="96"/>
      <c r="B810" s="96"/>
      <c r="C810" s="96"/>
      <c r="D810" s="96"/>
      <c r="E810" s="96"/>
      <c r="F810" s="96"/>
      <c r="G810" s="96"/>
      <c r="H810" s="96"/>
      <c r="I810" s="96"/>
      <c r="J810" s="96"/>
      <c r="K810" s="96"/>
      <c r="L810" s="96"/>
      <c r="M810" s="96"/>
      <c r="N810" s="96"/>
      <c r="O810" s="96"/>
      <c r="P810" s="96"/>
      <c r="Q810" s="96"/>
      <c r="R810" s="96"/>
      <c r="S810" s="96"/>
      <c r="T810" s="96"/>
      <c r="U810" s="96"/>
      <c r="V810" s="96"/>
      <c r="W810" s="96"/>
    </row>
    <row r="811" spans="1:23" ht="14.25" customHeight="1" x14ac:dyDescent="0.2">
      <c r="A811" s="96"/>
      <c r="B811" s="96"/>
      <c r="C811" s="96"/>
      <c r="D811" s="96"/>
      <c r="E811" s="96"/>
      <c r="F811" s="96"/>
      <c r="G811" s="96"/>
      <c r="H811" s="96"/>
      <c r="I811" s="96"/>
      <c r="J811" s="96"/>
      <c r="K811" s="96"/>
      <c r="L811" s="96"/>
      <c r="M811" s="96"/>
      <c r="N811" s="96"/>
      <c r="O811" s="96"/>
      <c r="P811" s="96"/>
      <c r="Q811" s="96"/>
      <c r="R811" s="96"/>
      <c r="S811" s="96"/>
      <c r="T811" s="96"/>
      <c r="U811" s="96"/>
      <c r="V811" s="96"/>
      <c r="W811" s="96"/>
    </row>
    <row r="812" spans="1:23" ht="14.25" customHeight="1" x14ac:dyDescent="0.2">
      <c r="A812" s="96"/>
      <c r="B812" s="96"/>
      <c r="C812" s="96"/>
      <c r="D812" s="96"/>
      <c r="E812" s="96"/>
      <c r="F812" s="96"/>
      <c r="G812" s="96"/>
      <c r="H812" s="96"/>
      <c r="I812" s="96"/>
      <c r="J812" s="96"/>
      <c r="K812" s="96"/>
      <c r="L812" s="96"/>
      <c r="M812" s="96"/>
      <c r="N812" s="96"/>
      <c r="O812" s="96"/>
      <c r="P812" s="96"/>
      <c r="Q812" s="96"/>
      <c r="R812" s="96"/>
      <c r="S812" s="96"/>
      <c r="T812" s="96"/>
      <c r="U812" s="96"/>
      <c r="V812" s="96"/>
      <c r="W812" s="96"/>
    </row>
    <row r="813" spans="1:23" ht="14.25" customHeight="1" x14ac:dyDescent="0.2">
      <c r="A813" s="96"/>
      <c r="B813" s="96"/>
      <c r="C813" s="96"/>
      <c r="D813" s="96"/>
      <c r="E813" s="96"/>
      <c r="F813" s="96"/>
      <c r="G813" s="96"/>
      <c r="H813" s="96"/>
      <c r="I813" s="96"/>
      <c r="J813" s="96"/>
      <c r="K813" s="96"/>
      <c r="L813" s="96"/>
      <c r="M813" s="96"/>
      <c r="N813" s="96"/>
      <c r="O813" s="96"/>
      <c r="P813" s="96"/>
      <c r="Q813" s="96"/>
      <c r="R813" s="96"/>
      <c r="S813" s="96"/>
      <c r="T813" s="96"/>
      <c r="U813" s="96"/>
      <c r="V813" s="96"/>
      <c r="W813" s="96"/>
    </row>
    <row r="814" spans="1:23" ht="14.25" customHeight="1" x14ac:dyDescent="0.2">
      <c r="A814" s="96"/>
      <c r="B814" s="96"/>
      <c r="C814" s="96"/>
      <c r="D814" s="96"/>
      <c r="E814" s="96"/>
      <c r="F814" s="96"/>
      <c r="G814" s="96"/>
      <c r="H814" s="96"/>
      <c r="I814" s="96"/>
      <c r="J814" s="96"/>
      <c r="K814" s="96"/>
      <c r="L814" s="96"/>
      <c r="M814" s="96"/>
      <c r="N814" s="96"/>
      <c r="O814" s="96"/>
      <c r="P814" s="96"/>
      <c r="Q814" s="96"/>
      <c r="R814" s="96"/>
      <c r="S814" s="96"/>
      <c r="T814" s="96"/>
      <c r="U814" s="96"/>
      <c r="V814" s="96"/>
      <c r="W814" s="96"/>
    </row>
    <row r="815" spans="1:23" ht="14.25" customHeight="1" x14ac:dyDescent="0.2">
      <c r="A815" s="96"/>
      <c r="B815" s="96"/>
      <c r="C815" s="96"/>
      <c r="D815" s="96"/>
      <c r="E815" s="96"/>
      <c r="F815" s="96"/>
      <c r="G815" s="96"/>
      <c r="H815" s="96"/>
      <c r="I815" s="96"/>
      <c r="J815" s="96"/>
      <c r="K815" s="96"/>
      <c r="L815" s="96"/>
      <c r="M815" s="96"/>
      <c r="N815" s="96"/>
      <c r="O815" s="96"/>
      <c r="P815" s="96"/>
      <c r="Q815" s="96"/>
      <c r="R815" s="96"/>
      <c r="S815" s="96"/>
      <c r="T815" s="96"/>
      <c r="U815" s="96"/>
      <c r="V815" s="96"/>
      <c r="W815" s="96"/>
    </row>
    <row r="816" spans="1:23" ht="14.25" customHeight="1" x14ac:dyDescent="0.2">
      <c r="A816" s="96"/>
      <c r="B816" s="96"/>
      <c r="C816" s="96"/>
      <c r="D816" s="96"/>
      <c r="E816" s="96"/>
      <c r="F816" s="96"/>
      <c r="G816" s="96"/>
      <c r="H816" s="96"/>
      <c r="I816" s="96"/>
      <c r="J816" s="96"/>
      <c r="K816" s="96"/>
      <c r="L816" s="96"/>
      <c r="M816" s="96"/>
      <c r="N816" s="96"/>
      <c r="O816" s="96"/>
      <c r="P816" s="96"/>
      <c r="Q816" s="96"/>
      <c r="R816" s="96"/>
      <c r="S816" s="96"/>
      <c r="T816" s="96"/>
      <c r="U816" s="96"/>
      <c r="V816" s="96"/>
      <c r="W816" s="96"/>
    </row>
    <row r="817" spans="1:23" ht="14.25" customHeight="1" x14ac:dyDescent="0.2">
      <c r="A817" s="96"/>
      <c r="B817" s="96"/>
      <c r="C817" s="96"/>
      <c r="D817" s="96"/>
      <c r="E817" s="96"/>
      <c r="F817" s="96"/>
      <c r="G817" s="96"/>
      <c r="H817" s="96"/>
      <c r="I817" s="96"/>
      <c r="J817" s="96"/>
      <c r="K817" s="96"/>
      <c r="L817" s="96"/>
      <c r="M817" s="96"/>
      <c r="N817" s="96"/>
      <c r="O817" s="96"/>
      <c r="P817" s="96"/>
      <c r="Q817" s="96"/>
      <c r="R817" s="96"/>
      <c r="S817" s="96"/>
      <c r="T817" s="96"/>
      <c r="U817" s="96"/>
      <c r="V817" s="96"/>
      <c r="W817" s="96"/>
    </row>
    <row r="818" spans="1:23" ht="14.25" customHeight="1" x14ac:dyDescent="0.2">
      <c r="A818" s="96"/>
      <c r="B818" s="96"/>
      <c r="C818" s="96"/>
      <c r="D818" s="96"/>
      <c r="E818" s="96"/>
      <c r="F818" s="96"/>
      <c r="G818" s="96"/>
      <c r="H818" s="96"/>
      <c r="I818" s="96"/>
      <c r="J818" s="96"/>
      <c r="K818" s="96"/>
      <c r="L818" s="96"/>
      <c r="M818" s="96"/>
      <c r="N818" s="96"/>
      <c r="O818" s="96"/>
      <c r="P818" s="96"/>
      <c r="Q818" s="96"/>
      <c r="R818" s="96"/>
      <c r="S818" s="96"/>
      <c r="T818" s="96"/>
      <c r="U818" s="96"/>
      <c r="V818" s="96"/>
      <c r="W818" s="96"/>
    </row>
    <row r="819" spans="1:23" ht="14.25" customHeight="1" x14ac:dyDescent="0.2">
      <c r="A819" s="96"/>
      <c r="B819" s="96"/>
      <c r="C819" s="96"/>
      <c r="D819" s="96"/>
      <c r="E819" s="96"/>
      <c r="F819" s="96"/>
      <c r="G819" s="96"/>
      <c r="H819" s="96"/>
      <c r="I819" s="96"/>
      <c r="J819" s="96"/>
      <c r="K819" s="96"/>
      <c r="L819" s="96"/>
      <c r="M819" s="96"/>
      <c r="N819" s="96"/>
      <c r="O819" s="96"/>
      <c r="P819" s="96"/>
      <c r="Q819" s="96"/>
      <c r="R819" s="96"/>
      <c r="S819" s="96"/>
      <c r="T819" s="96"/>
      <c r="U819" s="96"/>
      <c r="V819" s="96"/>
      <c r="W819" s="96"/>
    </row>
    <row r="820" spans="1:23" ht="14.25" customHeight="1" x14ac:dyDescent="0.2">
      <c r="A820" s="96"/>
      <c r="B820" s="96"/>
      <c r="C820" s="96"/>
      <c r="D820" s="96"/>
      <c r="E820" s="96"/>
      <c r="F820" s="96"/>
      <c r="G820" s="96"/>
      <c r="H820" s="96"/>
      <c r="I820" s="96"/>
      <c r="J820" s="96"/>
      <c r="K820" s="96"/>
      <c r="L820" s="96"/>
      <c r="M820" s="96"/>
      <c r="N820" s="96"/>
      <c r="O820" s="96"/>
      <c r="P820" s="96"/>
      <c r="Q820" s="96"/>
      <c r="R820" s="96"/>
      <c r="S820" s="96"/>
      <c r="T820" s="96"/>
      <c r="U820" s="96"/>
      <c r="V820" s="96"/>
      <c r="W820" s="96"/>
    </row>
    <row r="821" spans="1:23" ht="14.25" customHeight="1" x14ac:dyDescent="0.2">
      <c r="A821" s="96"/>
      <c r="B821" s="96"/>
      <c r="C821" s="96"/>
      <c r="D821" s="96"/>
      <c r="E821" s="96"/>
      <c r="F821" s="96"/>
      <c r="G821" s="96"/>
      <c r="H821" s="96"/>
      <c r="I821" s="96"/>
      <c r="J821" s="96"/>
      <c r="K821" s="96"/>
      <c r="L821" s="96"/>
      <c r="M821" s="96"/>
      <c r="N821" s="96"/>
      <c r="O821" s="96"/>
      <c r="P821" s="96"/>
      <c r="Q821" s="96"/>
      <c r="R821" s="96"/>
      <c r="S821" s="96"/>
      <c r="T821" s="96"/>
      <c r="U821" s="96"/>
      <c r="V821" s="96"/>
      <c r="W821" s="96"/>
    </row>
    <row r="822" spans="1:23" ht="14.25" customHeight="1" x14ac:dyDescent="0.2">
      <c r="A822" s="96"/>
      <c r="B822" s="96"/>
      <c r="C822" s="96"/>
      <c r="D822" s="96"/>
      <c r="E822" s="96"/>
      <c r="F822" s="96"/>
      <c r="G822" s="96"/>
      <c r="H822" s="96"/>
      <c r="I822" s="96"/>
      <c r="J822" s="96"/>
      <c r="K822" s="96"/>
      <c r="L822" s="96"/>
      <c r="M822" s="96"/>
      <c r="N822" s="96"/>
      <c r="O822" s="96"/>
      <c r="P822" s="96"/>
      <c r="Q822" s="96"/>
      <c r="R822" s="96"/>
      <c r="S822" s="96"/>
      <c r="T822" s="96"/>
      <c r="U822" s="96"/>
      <c r="V822" s="96"/>
      <c r="W822" s="96"/>
    </row>
    <row r="823" spans="1:23" ht="14.25" customHeight="1" x14ac:dyDescent="0.2">
      <c r="A823" s="96"/>
      <c r="B823" s="96"/>
      <c r="C823" s="96"/>
      <c r="D823" s="96"/>
      <c r="E823" s="96"/>
      <c r="F823" s="96"/>
      <c r="G823" s="96"/>
      <c r="H823" s="96"/>
      <c r="I823" s="96"/>
      <c r="J823" s="96"/>
      <c r="K823" s="96"/>
      <c r="L823" s="96"/>
      <c r="M823" s="96"/>
      <c r="N823" s="96"/>
      <c r="O823" s="96"/>
      <c r="P823" s="96"/>
      <c r="Q823" s="96"/>
      <c r="R823" s="96"/>
      <c r="S823" s="96"/>
      <c r="T823" s="96"/>
      <c r="U823" s="96"/>
      <c r="V823" s="96"/>
      <c r="W823" s="96"/>
    </row>
    <row r="824" spans="1:23" ht="14.25" customHeight="1" x14ac:dyDescent="0.2">
      <c r="A824" s="96"/>
      <c r="B824" s="96"/>
      <c r="C824" s="96"/>
      <c r="D824" s="96"/>
      <c r="E824" s="96"/>
      <c r="F824" s="96"/>
      <c r="G824" s="96"/>
      <c r="H824" s="96"/>
      <c r="I824" s="96"/>
      <c r="J824" s="96"/>
      <c r="K824" s="96"/>
      <c r="L824" s="96"/>
      <c r="M824" s="96"/>
      <c r="N824" s="96"/>
      <c r="O824" s="96"/>
      <c r="P824" s="96"/>
      <c r="Q824" s="96"/>
      <c r="R824" s="96"/>
      <c r="S824" s="96"/>
      <c r="T824" s="96"/>
      <c r="U824" s="96"/>
      <c r="V824" s="96"/>
      <c r="W824" s="96"/>
    </row>
    <row r="825" spans="1:23" ht="14.25" customHeight="1" x14ac:dyDescent="0.2">
      <c r="A825" s="96"/>
      <c r="B825" s="96"/>
      <c r="C825" s="96"/>
      <c r="D825" s="96"/>
      <c r="E825" s="96"/>
      <c r="F825" s="96"/>
      <c r="G825" s="96"/>
      <c r="H825" s="96"/>
      <c r="I825" s="96"/>
      <c r="J825" s="96"/>
      <c r="K825" s="96"/>
      <c r="L825" s="96"/>
      <c r="M825" s="96"/>
      <c r="N825" s="96"/>
      <c r="O825" s="96"/>
      <c r="P825" s="96"/>
      <c r="Q825" s="96"/>
      <c r="R825" s="96"/>
      <c r="S825" s="96"/>
      <c r="T825" s="96"/>
      <c r="U825" s="96"/>
      <c r="V825" s="96"/>
      <c r="W825" s="96"/>
    </row>
    <row r="826" spans="1:23" ht="14.25" customHeight="1" x14ac:dyDescent="0.2">
      <c r="A826" s="96"/>
      <c r="B826" s="96"/>
      <c r="C826" s="96"/>
      <c r="D826" s="96"/>
      <c r="E826" s="96"/>
      <c r="F826" s="96"/>
      <c r="G826" s="96"/>
      <c r="H826" s="96"/>
      <c r="I826" s="96"/>
      <c r="J826" s="96"/>
      <c r="K826" s="96"/>
      <c r="L826" s="96"/>
      <c r="M826" s="96"/>
      <c r="N826" s="96"/>
      <c r="O826" s="96"/>
      <c r="P826" s="96"/>
      <c r="Q826" s="96"/>
      <c r="R826" s="96"/>
      <c r="S826" s="96"/>
      <c r="T826" s="96"/>
      <c r="U826" s="96"/>
      <c r="V826" s="96"/>
      <c r="W826" s="96"/>
    </row>
    <row r="827" spans="1:23" ht="14.25" customHeight="1" x14ac:dyDescent="0.2">
      <c r="A827" s="96"/>
      <c r="B827" s="96"/>
      <c r="C827" s="96"/>
      <c r="D827" s="96"/>
      <c r="E827" s="96"/>
      <c r="F827" s="96"/>
      <c r="G827" s="96"/>
      <c r="H827" s="96"/>
      <c r="I827" s="96"/>
      <c r="J827" s="96"/>
      <c r="K827" s="96"/>
      <c r="L827" s="96"/>
      <c r="M827" s="96"/>
      <c r="N827" s="96"/>
      <c r="O827" s="96"/>
      <c r="P827" s="96"/>
      <c r="Q827" s="96"/>
      <c r="R827" s="96"/>
      <c r="S827" s="96"/>
      <c r="T827" s="96"/>
      <c r="U827" s="96"/>
      <c r="V827" s="96"/>
      <c r="W827" s="96"/>
    </row>
    <row r="828" spans="1:23" ht="14.25" customHeight="1" x14ac:dyDescent="0.2">
      <c r="A828" s="96"/>
      <c r="B828" s="96"/>
      <c r="C828" s="96"/>
      <c r="D828" s="96"/>
      <c r="E828" s="96"/>
      <c r="F828" s="96"/>
      <c r="G828" s="96"/>
      <c r="H828" s="96"/>
      <c r="I828" s="96"/>
      <c r="J828" s="96"/>
      <c r="K828" s="96"/>
      <c r="L828" s="96"/>
      <c r="M828" s="96"/>
      <c r="N828" s="96"/>
      <c r="O828" s="96"/>
      <c r="P828" s="96"/>
      <c r="Q828" s="96"/>
      <c r="R828" s="96"/>
      <c r="S828" s="96"/>
      <c r="T828" s="96"/>
      <c r="U828" s="96"/>
      <c r="V828" s="96"/>
      <c r="W828" s="96"/>
    </row>
    <row r="829" spans="1:23" ht="14.25" customHeight="1" x14ac:dyDescent="0.2">
      <c r="A829" s="96"/>
      <c r="B829" s="96"/>
      <c r="C829" s="96"/>
      <c r="D829" s="96"/>
      <c r="E829" s="96"/>
      <c r="F829" s="96"/>
      <c r="G829" s="96"/>
      <c r="H829" s="96"/>
      <c r="I829" s="96"/>
      <c r="J829" s="96"/>
      <c r="K829" s="96"/>
      <c r="L829" s="96"/>
      <c r="M829" s="96"/>
      <c r="N829" s="96"/>
      <c r="O829" s="96"/>
      <c r="P829" s="96"/>
      <c r="Q829" s="96"/>
      <c r="R829" s="96"/>
      <c r="S829" s="96"/>
      <c r="T829" s="96"/>
      <c r="U829" s="96"/>
      <c r="V829" s="96"/>
      <c r="W829" s="96"/>
    </row>
    <row r="830" spans="1:23" ht="14.25" customHeight="1" x14ac:dyDescent="0.2">
      <c r="A830" s="96"/>
      <c r="B830" s="96"/>
      <c r="C830" s="96"/>
      <c r="D830" s="96"/>
      <c r="E830" s="96"/>
      <c r="F830" s="96"/>
      <c r="G830" s="96"/>
      <c r="H830" s="96"/>
      <c r="I830" s="96"/>
      <c r="J830" s="96"/>
      <c r="K830" s="96"/>
      <c r="L830" s="96"/>
      <c r="M830" s="96"/>
      <c r="N830" s="96"/>
      <c r="O830" s="96"/>
      <c r="P830" s="96"/>
      <c r="Q830" s="96"/>
      <c r="R830" s="96"/>
      <c r="S830" s="96"/>
      <c r="T830" s="96"/>
      <c r="U830" s="96"/>
      <c r="V830" s="96"/>
      <c r="W830" s="96"/>
    </row>
    <row r="831" spans="1:23" ht="14.25" customHeight="1" x14ac:dyDescent="0.2">
      <c r="A831" s="96"/>
      <c r="B831" s="96"/>
      <c r="C831" s="96"/>
      <c r="D831" s="96"/>
      <c r="E831" s="96"/>
      <c r="F831" s="96"/>
      <c r="G831" s="96"/>
      <c r="H831" s="96"/>
      <c r="I831" s="96"/>
      <c r="J831" s="96"/>
      <c r="K831" s="96"/>
      <c r="L831" s="96"/>
      <c r="M831" s="96"/>
      <c r="N831" s="96"/>
      <c r="O831" s="96"/>
      <c r="P831" s="96"/>
      <c r="Q831" s="96"/>
      <c r="R831" s="96"/>
      <c r="S831" s="96"/>
      <c r="T831" s="96"/>
      <c r="U831" s="96"/>
      <c r="V831" s="96"/>
      <c r="W831" s="96"/>
    </row>
    <row r="832" spans="1:23" ht="14.25" customHeight="1" x14ac:dyDescent="0.2">
      <c r="A832" s="96"/>
      <c r="B832" s="96"/>
      <c r="C832" s="96"/>
      <c r="D832" s="96"/>
      <c r="E832" s="96"/>
      <c r="F832" s="96"/>
      <c r="G832" s="96"/>
      <c r="H832" s="96"/>
      <c r="I832" s="96"/>
      <c r="J832" s="96"/>
      <c r="K832" s="96"/>
      <c r="L832" s="96"/>
      <c r="M832" s="96"/>
      <c r="N832" s="96"/>
      <c r="O832" s="96"/>
      <c r="P832" s="96"/>
      <c r="Q832" s="96"/>
      <c r="R832" s="96"/>
      <c r="S832" s="96"/>
      <c r="T832" s="96"/>
      <c r="U832" s="96"/>
      <c r="V832" s="96"/>
      <c r="W832" s="96"/>
    </row>
    <row r="833" spans="1:23" ht="14.25" customHeight="1" x14ac:dyDescent="0.2">
      <c r="A833" s="96"/>
      <c r="B833" s="96"/>
      <c r="C833" s="96"/>
      <c r="D833" s="96"/>
      <c r="E833" s="96"/>
      <c r="F833" s="96"/>
      <c r="G833" s="96"/>
      <c r="H833" s="96"/>
      <c r="I833" s="96"/>
      <c r="J833" s="96"/>
      <c r="K833" s="96"/>
      <c r="L833" s="96"/>
      <c r="M833" s="96"/>
      <c r="N833" s="96"/>
      <c r="O833" s="96"/>
      <c r="P833" s="96"/>
      <c r="Q833" s="96"/>
      <c r="R833" s="96"/>
      <c r="S833" s="96"/>
      <c r="T833" s="96"/>
      <c r="U833" s="96"/>
      <c r="V833" s="96"/>
      <c r="W833" s="96"/>
    </row>
    <row r="834" spans="1:23" ht="14.25" customHeight="1" x14ac:dyDescent="0.2">
      <c r="A834" s="96"/>
      <c r="B834" s="96"/>
      <c r="C834" s="96"/>
      <c r="D834" s="96"/>
      <c r="E834" s="96"/>
      <c r="F834" s="96"/>
      <c r="G834" s="96"/>
      <c r="H834" s="96"/>
      <c r="I834" s="96"/>
      <c r="J834" s="96"/>
      <c r="K834" s="96"/>
      <c r="L834" s="96"/>
      <c r="M834" s="96"/>
      <c r="N834" s="96"/>
      <c r="O834" s="96"/>
      <c r="P834" s="96"/>
      <c r="Q834" s="96"/>
      <c r="R834" s="96"/>
      <c r="S834" s="96"/>
      <c r="T834" s="96"/>
      <c r="U834" s="96"/>
      <c r="V834" s="96"/>
      <c r="W834" s="96"/>
    </row>
    <row r="835" spans="1:23" ht="14.25" customHeight="1" x14ac:dyDescent="0.2">
      <c r="A835" s="96"/>
      <c r="B835" s="96"/>
      <c r="C835" s="96"/>
      <c r="D835" s="96"/>
      <c r="E835" s="96"/>
      <c r="F835" s="96"/>
      <c r="G835" s="96"/>
      <c r="H835" s="96"/>
      <c r="I835" s="96"/>
      <c r="J835" s="96"/>
      <c r="K835" s="96"/>
      <c r="L835" s="96"/>
      <c r="M835" s="96"/>
      <c r="N835" s="96"/>
      <c r="O835" s="96"/>
      <c r="P835" s="96"/>
      <c r="Q835" s="96"/>
      <c r="R835" s="96"/>
      <c r="S835" s="96"/>
      <c r="T835" s="96"/>
      <c r="U835" s="96"/>
      <c r="V835" s="96"/>
      <c r="W835" s="96"/>
    </row>
    <row r="836" spans="1:23" ht="14.25" customHeight="1" x14ac:dyDescent="0.2">
      <c r="A836" s="96"/>
      <c r="B836" s="96"/>
      <c r="C836" s="96"/>
      <c r="D836" s="96"/>
      <c r="E836" s="96"/>
      <c r="F836" s="96"/>
      <c r="G836" s="96"/>
      <c r="H836" s="96"/>
      <c r="I836" s="96"/>
      <c r="J836" s="96"/>
      <c r="K836" s="96"/>
      <c r="L836" s="96"/>
      <c r="M836" s="96"/>
      <c r="N836" s="96"/>
      <c r="O836" s="96"/>
      <c r="P836" s="96"/>
      <c r="Q836" s="96"/>
      <c r="R836" s="96"/>
      <c r="S836" s="96"/>
      <c r="T836" s="96"/>
      <c r="U836" s="96"/>
      <c r="V836" s="96"/>
      <c r="W836" s="96"/>
    </row>
    <row r="837" spans="1:23" ht="14.25" customHeight="1" x14ac:dyDescent="0.2">
      <c r="A837" s="96"/>
      <c r="B837" s="96"/>
      <c r="C837" s="96"/>
      <c r="D837" s="96"/>
      <c r="E837" s="96"/>
      <c r="F837" s="96"/>
      <c r="G837" s="96"/>
      <c r="H837" s="96"/>
      <c r="I837" s="96"/>
      <c r="J837" s="96"/>
      <c r="K837" s="96"/>
      <c r="L837" s="96"/>
      <c r="M837" s="96"/>
      <c r="N837" s="96"/>
      <c r="O837" s="96"/>
      <c r="P837" s="96"/>
      <c r="Q837" s="96"/>
      <c r="R837" s="96"/>
      <c r="S837" s="96"/>
      <c r="T837" s="96"/>
      <c r="U837" s="96"/>
      <c r="V837" s="96"/>
      <c r="W837" s="96"/>
    </row>
    <row r="838" spans="1:23" ht="14.25" customHeight="1" x14ac:dyDescent="0.2">
      <c r="A838" s="96"/>
      <c r="B838" s="96"/>
      <c r="C838" s="96"/>
      <c r="D838" s="96"/>
      <c r="E838" s="96"/>
      <c r="F838" s="96"/>
      <c r="G838" s="96"/>
      <c r="H838" s="96"/>
      <c r="I838" s="96"/>
      <c r="J838" s="96"/>
      <c r="K838" s="96"/>
      <c r="L838" s="96"/>
      <c r="M838" s="96"/>
      <c r="N838" s="96"/>
      <c r="O838" s="96"/>
      <c r="P838" s="96"/>
      <c r="Q838" s="96"/>
      <c r="R838" s="96"/>
      <c r="S838" s="96"/>
      <c r="T838" s="96"/>
      <c r="U838" s="96"/>
      <c r="V838" s="96"/>
      <c r="W838" s="96"/>
    </row>
    <row r="839" spans="1:23" ht="14.25" customHeight="1" x14ac:dyDescent="0.2">
      <c r="A839" s="96"/>
      <c r="B839" s="96"/>
      <c r="C839" s="96"/>
      <c r="D839" s="96"/>
      <c r="E839" s="96"/>
      <c r="F839" s="96"/>
      <c r="G839" s="96"/>
      <c r="H839" s="96"/>
      <c r="I839" s="96"/>
      <c r="J839" s="96"/>
      <c r="K839" s="96"/>
      <c r="L839" s="96"/>
      <c r="M839" s="96"/>
      <c r="N839" s="96"/>
      <c r="O839" s="96"/>
      <c r="P839" s="96"/>
      <c r="Q839" s="96"/>
      <c r="R839" s="96"/>
      <c r="S839" s="96"/>
      <c r="T839" s="96"/>
      <c r="U839" s="96"/>
      <c r="V839" s="96"/>
      <c r="W839" s="96"/>
    </row>
    <row r="840" spans="1:23" ht="14.25" customHeight="1" x14ac:dyDescent="0.2">
      <c r="A840" s="96"/>
      <c r="B840" s="96"/>
      <c r="C840" s="96"/>
      <c r="D840" s="96"/>
      <c r="E840" s="96"/>
      <c r="F840" s="96"/>
      <c r="G840" s="96"/>
      <c r="H840" s="96"/>
      <c r="I840" s="96"/>
      <c r="J840" s="96"/>
      <c r="K840" s="96"/>
      <c r="L840" s="96"/>
      <c r="M840" s="96"/>
      <c r="N840" s="96"/>
      <c r="O840" s="96"/>
      <c r="P840" s="96"/>
      <c r="Q840" s="96"/>
      <c r="R840" s="96"/>
      <c r="S840" s="96"/>
      <c r="T840" s="96"/>
      <c r="U840" s="96"/>
      <c r="V840" s="96"/>
      <c r="W840" s="96"/>
    </row>
    <row r="841" spans="1:23" ht="14.25" customHeight="1" x14ac:dyDescent="0.2">
      <c r="A841" s="96"/>
      <c r="B841" s="96"/>
      <c r="C841" s="96"/>
      <c r="D841" s="96"/>
      <c r="E841" s="96"/>
      <c r="F841" s="96"/>
      <c r="G841" s="96"/>
      <c r="H841" s="96"/>
      <c r="I841" s="96"/>
      <c r="J841" s="96"/>
      <c r="K841" s="96"/>
      <c r="L841" s="96"/>
      <c r="M841" s="96"/>
      <c r="N841" s="96"/>
      <c r="O841" s="96"/>
      <c r="P841" s="96"/>
      <c r="Q841" s="96"/>
      <c r="R841" s="96"/>
      <c r="S841" s="96"/>
      <c r="T841" s="96"/>
      <c r="U841" s="96"/>
      <c r="V841" s="96"/>
      <c r="W841" s="96"/>
    </row>
    <row r="842" spans="1:23" ht="14.25" customHeight="1" x14ac:dyDescent="0.2">
      <c r="A842" s="96"/>
      <c r="B842" s="96"/>
      <c r="C842" s="96"/>
      <c r="D842" s="96"/>
      <c r="E842" s="96"/>
      <c r="F842" s="96"/>
      <c r="G842" s="96"/>
      <c r="H842" s="96"/>
      <c r="I842" s="96"/>
      <c r="J842" s="96"/>
      <c r="K842" s="96"/>
      <c r="L842" s="96"/>
      <c r="M842" s="96"/>
      <c r="N842" s="96"/>
      <c r="O842" s="96"/>
      <c r="P842" s="96"/>
      <c r="Q842" s="96"/>
      <c r="R842" s="96"/>
      <c r="S842" s="96"/>
      <c r="T842" s="96"/>
      <c r="U842" s="96"/>
      <c r="V842" s="96"/>
      <c r="W842" s="96"/>
    </row>
    <row r="843" spans="1:23" ht="14.25" customHeight="1" x14ac:dyDescent="0.2">
      <c r="A843" s="96"/>
      <c r="B843" s="96"/>
      <c r="C843" s="96"/>
      <c r="D843" s="96"/>
      <c r="E843" s="96"/>
      <c r="F843" s="96"/>
      <c r="G843" s="96"/>
      <c r="H843" s="96"/>
      <c r="I843" s="96"/>
      <c r="J843" s="96"/>
      <c r="K843" s="96"/>
      <c r="L843" s="96"/>
      <c r="M843" s="96"/>
      <c r="N843" s="96"/>
      <c r="O843" s="96"/>
      <c r="P843" s="96"/>
      <c r="Q843" s="96"/>
      <c r="R843" s="96"/>
      <c r="S843" s="96"/>
      <c r="T843" s="96"/>
      <c r="U843" s="96"/>
      <c r="V843" s="96"/>
      <c r="W843" s="96"/>
    </row>
    <row r="844" spans="1:23" ht="14.25" customHeight="1" x14ac:dyDescent="0.2">
      <c r="A844" s="96"/>
      <c r="B844" s="96"/>
      <c r="C844" s="96"/>
      <c r="D844" s="96"/>
      <c r="E844" s="96"/>
      <c r="F844" s="96"/>
      <c r="G844" s="96"/>
      <c r="H844" s="96"/>
      <c r="I844" s="96"/>
      <c r="J844" s="96"/>
      <c r="K844" s="96"/>
      <c r="L844" s="96"/>
      <c r="M844" s="96"/>
      <c r="N844" s="96"/>
      <c r="O844" s="96"/>
      <c r="P844" s="96"/>
      <c r="Q844" s="96"/>
      <c r="R844" s="96"/>
      <c r="S844" s="96"/>
      <c r="T844" s="96"/>
      <c r="U844" s="96"/>
      <c r="V844" s="96"/>
      <c r="W844" s="96"/>
    </row>
    <row r="845" spans="1:23" ht="14.25" customHeight="1" x14ac:dyDescent="0.2">
      <c r="A845" s="96"/>
      <c r="B845" s="96"/>
      <c r="C845" s="96"/>
      <c r="D845" s="96"/>
      <c r="E845" s="96"/>
      <c r="F845" s="96"/>
      <c r="G845" s="96"/>
      <c r="H845" s="96"/>
      <c r="I845" s="96"/>
      <c r="J845" s="96"/>
      <c r="K845" s="96"/>
      <c r="L845" s="96"/>
      <c r="M845" s="96"/>
      <c r="N845" s="96"/>
      <c r="O845" s="96"/>
      <c r="P845" s="96"/>
      <c r="Q845" s="96"/>
      <c r="R845" s="96"/>
      <c r="S845" s="96"/>
      <c r="T845" s="96"/>
      <c r="U845" s="96"/>
      <c r="V845" s="96"/>
      <c r="W845" s="96"/>
    </row>
    <row r="846" spans="1:23" ht="14.25" customHeight="1" x14ac:dyDescent="0.2">
      <c r="A846" s="96"/>
      <c r="B846" s="96"/>
      <c r="C846" s="96"/>
      <c r="D846" s="96"/>
      <c r="E846" s="96"/>
      <c r="F846" s="96"/>
      <c r="G846" s="96"/>
      <c r="H846" s="96"/>
      <c r="I846" s="96"/>
      <c r="J846" s="96"/>
      <c r="K846" s="96"/>
      <c r="L846" s="96"/>
      <c r="M846" s="96"/>
      <c r="N846" s="96"/>
      <c r="O846" s="96"/>
      <c r="P846" s="96"/>
      <c r="Q846" s="96"/>
      <c r="R846" s="96"/>
      <c r="S846" s="96"/>
      <c r="T846" s="96"/>
      <c r="U846" s="96"/>
      <c r="V846" s="96"/>
      <c r="W846" s="96"/>
    </row>
    <row r="847" spans="1:23" ht="14.25" customHeight="1" x14ac:dyDescent="0.2">
      <c r="A847" s="96"/>
      <c r="B847" s="96"/>
      <c r="C847" s="96"/>
      <c r="D847" s="96"/>
      <c r="E847" s="96"/>
      <c r="F847" s="96"/>
      <c r="G847" s="96"/>
      <c r="H847" s="96"/>
      <c r="I847" s="96"/>
      <c r="J847" s="96"/>
      <c r="K847" s="96"/>
      <c r="L847" s="96"/>
      <c r="M847" s="96"/>
      <c r="N847" s="96"/>
      <c r="O847" s="96"/>
      <c r="P847" s="96"/>
      <c r="Q847" s="96"/>
      <c r="R847" s="96"/>
      <c r="S847" s="96"/>
      <c r="T847" s="96"/>
      <c r="U847" s="96"/>
      <c r="V847" s="96"/>
      <c r="W847" s="96"/>
    </row>
    <row r="848" spans="1:23" ht="14.25" customHeight="1" x14ac:dyDescent="0.2">
      <c r="A848" s="96"/>
      <c r="B848" s="96"/>
      <c r="C848" s="96"/>
      <c r="D848" s="96"/>
      <c r="E848" s="96"/>
      <c r="F848" s="96"/>
      <c r="G848" s="96"/>
      <c r="H848" s="96"/>
      <c r="I848" s="96"/>
      <c r="J848" s="96"/>
      <c r="K848" s="96"/>
      <c r="L848" s="96"/>
      <c r="M848" s="96"/>
      <c r="N848" s="96"/>
      <c r="O848" s="96"/>
      <c r="P848" s="96"/>
      <c r="Q848" s="96"/>
      <c r="R848" s="96"/>
      <c r="S848" s="96"/>
      <c r="T848" s="96"/>
      <c r="U848" s="96"/>
      <c r="V848" s="96"/>
      <c r="W848" s="96"/>
    </row>
    <row r="849" spans="1:23" ht="14.25" customHeight="1" x14ac:dyDescent="0.2">
      <c r="A849" s="96"/>
      <c r="B849" s="96"/>
      <c r="C849" s="96"/>
      <c r="D849" s="96"/>
      <c r="E849" s="96"/>
      <c r="F849" s="96"/>
      <c r="G849" s="96"/>
      <c r="H849" s="96"/>
      <c r="I849" s="96"/>
      <c r="J849" s="96"/>
      <c r="K849" s="96"/>
      <c r="L849" s="96"/>
      <c r="M849" s="96"/>
      <c r="N849" s="96"/>
      <c r="O849" s="96"/>
      <c r="P849" s="96"/>
      <c r="Q849" s="96"/>
      <c r="R849" s="96"/>
      <c r="S849" s="96"/>
      <c r="T849" s="96"/>
      <c r="U849" s="96"/>
      <c r="V849" s="96"/>
      <c r="W849" s="96"/>
    </row>
    <row r="850" spans="1:23" ht="14.25" customHeight="1" x14ac:dyDescent="0.2">
      <c r="A850" s="96"/>
      <c r="B850" s="96"/>
      <c r="C850" s="96"/>
      <c r="D850" s="96"/>
      <c r="E850" s="96"/>
      <c r="F850" s="96"/>
      <c r="G850" s="96"/>
      <c r="H850" s="96"/>
      <c r="I850" s="96"/>
      <c r="J850" s="96"/>
      <c r="K850" s="96"/>
      <c r="L850" s="96"/>
      <c r="M850" s="96"/>
      <c r="N850" s="96"/>
      <c r="O850" s="96"/>
      <c r="P850" s="96"/>
      <c r="Q850" s="96"/>
      <c r="R850" s="96"/>
      <c r="S850" s="96"/>
      <c r="T850" s="96"/>
      <c r="U850" s="96"/>
      <c r="V850" s="96"/>
      <c r="W850" s="96"/>
    </row>
    <row r="851" spans="1:23" ht="14.25" customHeight="1" x14ac:dyDescent="0.2">
      <c r="A851" s="96"/>
      <c r="B851" s="96"/>
      <c r="C851" s="96"/>
      <c r="D851" s="96"/>
      <c r="E851" s="96"/>
      <c r="F851" s="96"/>
      <c r="G851" s="96"/>
      <c r="H851" s="96"/>
      <c r="I851" s="96"/>
      <c r="J851" s="96"/>
      <c r="K851" s="96"/>
      <c r="L851" s="96"/>
      <c r="M851" s="96"/>
      <c r="N851" s="96"/>
      <c r="O851" s="96"/>
      <c r="P851" s="96"/>
      <c r="Q851" s="96"/>
      <c r="R851" s="96"/>
      <c r="S851" s="96"/>
      <c r="T851" s="96"/>
      <c r="U851" s="96"/>
      <c r="V851" s="96"/>
      <c r="W851" s="96"/>
    </row>
    <row r="852" spans="1:23" ht="14.25" customHeight="1" x14ac:dyDescent="0.2">
      <c r="A852" s="96"/>
      <c r="B852" s="96"/>
      <c r="C852" s="96"/>
      <c r="D852" s="96"/>
      <c r="E852" s="96"/>
      <c r="F852" s="96"/>
      <c r="G852" s="96"/>
      <c r="H852" s="96"/>
      <c r="I852" s="96"/>
      <c r="J852" s="96"/>
      <c r="K852" s="96"/>
      <c r="L852" s="96"/>
      <c r="M852" s="96"/>
      <c r="N852" s="96"/>
      <c r="O852" s="96"/>
      <c r="P852" s="96"/>
      <c r="Q852" s="96"/>
      <c r="R852" s="96"/>
      <c r="S852" s="96"/>
      <c r="T852" s="96"/>
      <c r="U852" s="96"/>
      <c r="V852" s="96"/>
      <c r="W852" s="96"/>
    </row>
    <row r="853" spans="1:23" ht="14.25" customHeight="1" x14ac:dyDescent="0.2">
      <c r="A853" s="96"/>
      <c r="B853" s="96"/>
      <c r="C853" s="96"/>
      <c r="D853" s="96"/>
      <c r="E853" s="96"/>
      <c r="F853" s="96"/>
      <c r="G853" s="96"/>
      <c r="H853" s="96"/>
      <c r="I853" s="96"/>
      <c r="J853" s="96"/>
      <c r="K853" s="96"/>
      <c r="L853" s="96"/>
      <c r="M853" s="96"/>
      <c r="N853" s="96"/>
      <c r="O853" s="96"/>
      <c r="P853" s="96"/>
      <c r="Q853" s="96"/>
      <c r="R853" s="96"/>
      <c r="S853" s="96"/>
      <c r="T853" s="96"/>
      <c r="U853" s="96"/>
      <c r="V853" s="96"/>
      <c r="W853" s="96"/>
    </row>
    <row r="854" spans="1:23" ht="14.25" customHeight="1" x14ac:dyDescent="0.2">
      <c r="A854" s="96"/>
      <c r="B854" s="96"/>
      <c r="C854" s="96"/>
      <c r="D854" s="96"/>
      <c r="E854" s="96"/>
      <c r="F854" s="96"/>
      <c r="G854" s="96"/>
      <c r="H854" s="96"/>
      <c r="I854" s="96"/>
      <c r="J854" s="96"/>
      <c r="K854" s="96"/>
      <c r="L854" s="96"/>
      <c r="M854" s="96"/>
      <c r="N854" s="96"/>
      <c r="O854" s="96"/>
      <c r="P854" s="96"/>
      <c r="Q854" s="96"/>
      <c r="R854" s="96"/>
      <c r="S854" s="96"/>
      <c r="T854" s="96"/>
      <c r="U854" s="96"/>
      <c r="V854" s="96"/>
      <c r="W854" s="96"/>
    </row>
    <row r="855" spans="1:23" ht="14.25" customHeight="1" x14ac:dyDescent="0.2">
      <c r="A855" s="96"/>
      <c r="B855" s="96"/>
      <c r="C855" s="96"/>
      <c r="D855" s="96"/>
      <c r="E855" s="96"/>
      <c r="F855" s="96"/>
      <c r="G855" s="96"/>
      <c r="H855" s="96"/>
      <c r="I855" s="96"/>
      <c r="J855" s="96"/>
      <c r="K855" s="96"/>
      <c r="L855" s="96"/>
      <c r="M855" s="96"/>
      <c r="N855" s="96"/>
      <c r="O855" s="96"/>
      <c r="P855" s="96"/>
      <c r="Q855" s="96"/>
      <c r="R855" s="96"/>
      <c r="S855" s="96"/>
      <c r="T855" s="96"/>
      <c r="U855" s="96"/>
      <c r="V855" s="96"/>
      <c r="W855" s="96"/>
    </row>
    <row r="856" spans="1:23" ht="14.25" customHeight="1" x14ac:dyDescent="0.2">
      <c r="A856" s="96"/>
      <c r="B856" s="96"/>
      <c r="C856" s="96"/>
      <c r="D856" s="96"/>
      <c r="E856" s="96"/>
      <c r="F856" s="96"/>
      <c r="G856" s="96"/>
      <c r="H856" s="96"/>
      <c r="I856" s="96"/>
      <c r="J856" s="96"/>
      <c r="K856" s="96"/>
      <c r="L856" s="96"/>
      <c r="M856" s="96"/>
      <c r="N856" s="96"/>
      <c r="O856" s="96"/>
      <c r="P856" s="96"/>
      <c r="Q856" s="96"/>
      <c r="R856" s="96"/>
      <c r="S856" s="96"/>
      <c r="T856" s="96"/>
      <c r="U856" s="96"/>
      <c r="V856" s="96"/>
      <c r="W856" s="96"/>
    </row>
    <row r="857" spans="1:23" ht="14.25" customHeight="1" x14ac:dyDescent="0.2">
      <c r="A857" s="96"/>
      <c r="B857" s="96"/>
      <c r="C857" s="96"/>
      <c r="D857" s="96"/>
      <c r="E857" s="96"/>
      <c r="F857" s="96"/>
      <c r="G857" s="96"/>
      <c r="H857" s="96"/>
      <c r="I857" s="96"/>
      <c r="J857" s="96"/>
      <c r="K857" s="96"/>
      <c r="L857" s="96"/>
      <c r="M857" s="96"/>
      <c r="N857" s="96"/>
      <c r="O857" s="96"/>
      <c r="P857" s="96"/>
      <c r="Q857" s="96"/>
      <c r="R857" s="96"/>
      <c r="S857" s="96"/>
      <c r="T857" s="96"/>
      <c r="U857" s="96"/>
      <c r="V857" s="96"/>
      <c r="W857" s="96"/>
    </row>
    <row r="858" spans="1:23" ht="14.25" customHeight="1" x14ac:dyDescent="0.2">
      <c r="A858" s="96"/>
      <c r="B858" s="96"/>
      <c r="C858" s="96"/>
      <c r="D858" s="96"/>
      <c r="E858" s="96"/>
      <c r="F858" s="96"/>
      <c r="G858" s="96"/>
      <c r="H858" s="96"/>
      <c r="I858" s="96"/>
      <c r="J858" s="96"/>
      <c r="K858" s="96"/>
      <c r="L858" s="96"/>
      <c r="M858" s="96"/>
      <c r="N858" s="96"/>
      <c r="O858" s="96"/>
      <c r="P858" s="96"/>
      <c r="Q858" s="96"/>
      <c r="R858" s="96"/>
      <c r="S858" s="96"/>
      <c r="T858" s="96"/>
      <c r="U858" s="96"/>
      <c r="V858" s="96"/>
      <c r="W858" s="96"/>
    </row>
    <row r="859" spans="1:23" ht="14.25" customHeight="1" x14ac:dyDescent="0.2">
      <c r="A859" s="96"/>
      <c r="B859" s="96"/>
      <c r="C859" s="96"/>
      <c r="D859" s="96"/>
      <c r="E859" s="96"/>
      <c r="F859" s="96"/>
      <c r="G859" s="96"/>
      <c r="H859" s="96"/>
      <c r="I859" s="96"/>
      <c r="J859" s="96"/>
      <c r="K859" s="96"/>
      <c r="L859" s="96"/>
      <c r="M859" s="96"/>
      <c r="N859" s="96"/>
      <c r="O859" s="96"/>
      <c r="P859" s="96"/>
      <c r="Q859" s="96"/>
      <c r="R859" s="96"/>
      <c r="S859" s="96"/>
      <c r="T859" s="96"/>
      <c r="U859" s="96"/>
      <c r="V859" s="96"/>
      <c r="W859" s="96"/>
    </row>
    <row r="860" spans="1:23" ht="14.25" customHeight="1" x14ac:dyDescent="0.2">
      <c r="A860" s="96"/>
      <c r="B860" s="96"/>
      <c r="C860" s="96"/>
      <c r="D860" s="96"/>
      <c r="E860" s="96"/>
      <c r="F860" s="96"/>
      <c r="G860" s="96"/>
      <c r="H860" s="96"/>
      <c r="I860" s="96"/>
      <c r="J860" s="96"/>
      <c r="K860" s="96"/>
      <c r="L860" s="96"/>
      <c r="M860" s="96"/>
      <c r="N860" s="96"/>
      <c r="O860" s="96"/>
      <c r="P860" s="96"/>
      <c r="Q860" s="96"/>
      <c r="R860" s="96"/>
      <c r="S860" s="96"/>
      <c r="T860" s="96"/>
      <c r="U860" s="96"/>
      <c r="V860" s="96"/>
      <c r="W860" s="96"/>
    </row>
    <row r="861" spans="1:23" ht="14.25" customHeight="1" x14ac:dyDescent="0.2">
      <c r="A861" s="96"/>
      <c r="B861" s="96"/>
      <c r="C861" s="96"/>
      <c r="D861" s="96"/>
      <c r="E861" s="96"/>
      <c r="F861" s="96"/>
      <c r="G861" s="96"/>
      <c r="H861" s="96"/>
      <c r="I861" s="96"/>
      <c r="J861" s="96"/>
      <c r="K861" s="96"/>
      <c r="L861" s="96"/>
      <c r="M861" s="96"/>
      <c r="N861" s="96"/>
      <c r="O861" s="96"/>
      <c r="P861" s="96"/>
      <c r="Q861" s="96"/>
      <c r="R861" s="96"/>
      <c r="S861" s="96"/>
      <c r="T861" s="96"/>
      <c r="U861" s="96"/>
      <c r="V861" s="96"/>
      <c r="W861" s="96"/>
    </row>
    <row r="862" spans="1:23" ht="14.25" customHeight="1" x14ac:dyDescent="0.2">
      <c r="A862" s="96"/>
      <c r="B862" s="96"/>
      <c r="C862" s="96"/>
      <c r="D862" s="96"/>
      <c r="E862" s="96"/>
      <c r="F862" s="96"/>
      <c r="G862" s="96"/>
      <c r="H862" s="96"/>
      <c r="I862" s="96"/>
      <c r="J862" s="96"/>
      <c r="K862" s="96"/>
      <c r="L862" s="96"/>
      <c r="M862" s="96"/>
      <c r="N862" s="96"/>
      <c r="O862" s="96"/>
      <c r="P862" s="96"/>
      <c r="Q862" s="96"/>
      <c r="R862" s="96"/>
      <c r="S862" s="96"/>
      <c r="T862" s="96"/>
      <c r="U862" s="96"/>
      <c r="V862" s="96"/>
      <c r="W862" s="96"/>
    </row>
    <row r="863" spans="1:23" ht="14.25" customHeight="1" x14ac:dyDescent="0.2">
      <c r="A863" s="96"/>
      <c r="B863" s="96"/>
      <c r="C863" s="96"/>
      <c r="D863" s="96"/>
      <c r="E863" s="96"/>
      <c r="F863" s="96"/>
      <c r="G863" s="96"/>
      <c r="H863" s="96"/>
      <c r="I863" s="96"/>
      <c r="J863" s="96"/>
      <c r="K863" s="96"/>
      <c r="L863" s="96"/>
      <c r="M863" s="96"/>
      <c r="N863" s="96"/>
      <c r="O863" s="96"/>
      <c r="P863" s="96"/>
      <c r="Q863" s="96"/>
      <c r="R863" s="96"/>
      <c r="S863" s="96"/>
      <c r="T863" s="96"/>
      <c r="U863" s="96"/>
      <c r="V863" s="96"/>
      <c r="W863" s="96"/>
    </row>
    <row r="864" spans="1:23" ht="14.25" customHeight="1" x14ac:dyDescent="0.2">
      <c r="A864" s="96"/>
      <c r="B864" s="96"/>
      <c r="C864" s="96"/>
      <c r="D864" s="96"/>
      <c r="E864" s="96"/>
      <c r="F864" s="96"/>
      <c r="G864" s="96"/>
      <c r="H864" s="96"/>
      <c r="I864" s="96"/>
      <c r="J864" s="96"/>
      <c r="K864" s="96"/>
      <c r="L864" s="96"/>
      <c r="M864" s="96"/>
      <c r="N864" s="96"/>
      <c r="O864" s="96"/>
      <c r="P864" s="96"/>
      <c r="Q864" s="96"/>
      <c r="R864" s="96"/>
      <c r="S864" s="96"/>
      <c r="T864" s="96"/>
      <c r="U864" s="96"/>
      <c r="V864" s="96"/>
      <c r="W864" s="96"/>
    </row>
    <row r="865" spans="1:23" ht="14.25" customHeight="1" x14ac:dyDescent="0.2">
      <c r="A865" s="96"/>
      <c r="B865" s="96"/>
      <c r="C865" s="96"/>
      <c r="D865" s="96"/>
      <c r="E865" s="96"/>
      <c r="F865" s="96"/>
      <c r="G865" s="96"/>
      <c r="H865" s="96"/>
      <c r="I865" s="96"/>
      <c r="J865" s="96"/>
      <c r="K865" s="96"/>
      <c r="L865" s="96"/>
      <c r="M865" s="96"/>
      <c r="N865" s="96"/>
      <c r="O865" s="96"/>
      <c r="P865" s="96"/>
      <c r="Q865" s="96"/>
      <c r="R865" s="96"/>
      <c r="S865" s="96"/>
      <c r="T865" s="96"/>
      <c r="U865" s="96"/>
      <c r="V865" s="96"/>
      <c r="W865" s="96"/>
    </row>
    <row r="866" spans="1:23" ht="14.25" customHeight="1" x14ac:dyDescent="0.2">
      <c r="A866" s="96"/>
      <c r="B866" s="96"/>
      <c r="C866" s="96"/>
      <c r="D866" s="96"/>
      <c r="E866" s="96"/>
      <c r="F866" s="96"/>
      <c r="G866" s="96"/>
      <c r="H866" s="96"/>
      <c r="I866" s="96"/>
      <c r="J866" s="96"/>
      <c r="K866" s="96"/>
      <c r="L866" s="96"/>
      <c r="M866" s="96"/>
      <c r="N866" s="96"/>
      <c r="O866" s="96"/>
      <c r="P866" s="96"/>
      <c r="Q866" s="96"/>
      <c r="R866" s="96"/>
      <c r="S866" s="96"/>
      <c r="T866" s="96"/>
      <c r="U866" s="96"/>
      <c r="V866" s="96"/>
      <c r="W866" s="96"/>
    </row>
    <row r="867" spans="1:23" ht="14.25" customHeight="1" x14ac:dyDescent="0.2">
      <c r="A867" s="96"/>
      <c r="B867" s="96"/>
      <c r="C867" s="96"/>
      <c r="D867" s="96"/>
      <c r="E867" s="96"/>
      <c r="F867" s="96"/>
      <c r="G867" s="96"/>
      <c r="H867" s="96"/>
      <c r="I867" s="96"/>
      <c r="J867" s="96"/>
      <c r="K867" s="96"/>
      <c r="L867" s="96"/>
      <c r="M867" s="96"/>
      <c r="N867" s="96"/>
      <c r="O867" s="96"/>
      <c r="P867" s="96"/>
      <c r="Q867" s="96"/>
      <c r="R867" s="96"/>
      <c r="S867" s="96"/>
      <c r="T867" s="96"/>
      <c r="U867" s="96"/>
      <c r="V867" s="96"/>
      <c r="W867" s="96"/>
    </row>
    <row r="868" spans="1:23" ht="14.25" customHeight="1" x14ac:dyDescent="0.2">
      <c r="A868" s="96"/>
      <c r="B868" s="96"/>
      <c r="C868" s="96"/>
      <c r="D868" s="96"/>
      <c r="E868" s="96"/>
      <c r="F868" s="96"/>
      <c r="G868" s="96"/>
      <c r="H868" s="96"/>
      <c r="I868" s="96"/>
      <c r="J868" s="96"/>
      <c r="K868" s="96"/>
      <c r="L868" s="96"/>
      <c r="M868" s="96"/>
      <c r="N868" s="96"/>
      <c r="O868" s="96"/>
      <c r="P868" s="96"/>
      <c r="Q868" s="96"/>
      <c r="R868" s="96"/>
      <c r="S868" s="96"/>
      <c r="T868" s="96"/>
      <c r="U868" s="96"/>
      <c r="V868" s="96"/>
      <c r="W868" s="96"/>
    </row>
    <row r="869" spans="1:23" ht="14.25" customHeight="1" x14ac:dyDescent="0.2">
      <c r="A869" s="96"/>
      <c r="B869" s="96"/>
      <c r="C869" s="96"/>
      <c r="D869" s="96"/>
      <c r="E869" s="96"/>
      <c r="F869" s="96"/>
      <c r="G869" s="96"/>
      <c r="H869" s="96"/>
      <c r="I869" s="96"/>
      <c r="J869" s="96"/>
      <c r="K869" s="96"/>
      <c r="L869" s="96"/>
      <c r="M869" s="96"/>
      <c r="N869" s="96"/>
      <c r="O869" s="96"/>
      <c r="P869" s="96"/>
      <c r="Q869" s="96"/>
      <c r="R869" s="96"/>
      <c r="S869" s="96"/>
      <c r="T869" s="96"/>
      <c r="U869" s="96"/>
      <c r="V869" s="96"/>
      <c r="W869" s="96"/>
    </row>
    <row r="870" spans="1:23" ht="14.25" customHeight="1" x14ac:dyDescent="0.2">
      <c r="A870" s="96"/>
      <c r="B870" s="96"/>
      <c r="C870" s="96"/>
      <c r="D870" s="96"/>
      <c r="E870" s="96"/>
      <c r="F870" s="96"/>
      <c r="G870" s="96"/>
      <c r="H870" s="96"/>
      <c r="I870" s="96"/>
      <c r="J870" s="96"/>
      <c r="K870" s="96"/>
      <c r="L870" s="96"/>
      <c r="M870" s="96"/>
      <c r="N870" s="96"/>
      <c r="O870" s="96"/>
      <c r="P870" s="96"/>
      <c r="Q870" s="96"/>
      <c r="R870" s="96"/>
      <c r="S870" s="96"/>
      <c r="T870" s="96"/>
      <c r="U870" s="96"/>
      <c r="V870" s="96"/>
      <c r="W870" s="96"/>
    </row>
    <row r="871" spans="1:23" ht="14.25" customHeight="1" x14ac:dyDescent="0.2">
      <c r="A871" s="96"/>
      <c r="B871" s="96"/>
      <c r="C871" s="96"/>
      <c r="D871" s="96"/>
      <c r="E871" s="96"/>
      <c r="F871" s="96"/>
      <c r="G871" s="96"/>
      <c r="H871" s="96"/>
      <c r="I871" s="96"/>
      <c r="J871" s="96"/>
      <c r="K871" s="96"/>
      <c r="L871" s="96"/>
      <c r="M871" s="96"/>
      <c r="N871" s="96"/>
      <c r="O871" s="96"/>
      <c r="P871" s="96"/>
      <c r="Q871" s="96"/>
      <c r="R871" s="96"/>
      <c r="S871" s="96"/>
      <c r="T871" s="96"/>
      <c r="U871" s="96"/>
      <c r="V871" s="96"/>
      <c r="W871" s="96"/>
    </row>
    <row r="872" spans="1:23" ht="14.25" customHeight="1" x14ac:dyDescent="0.2">
      <c r="A872" s="96"/>
      <c r="B872" s="96"/>
      <c r="C872" s="96"/>
      <c r="D872" s="96"/>
      <c r="E872" s="96"/>
      <c r="F872" s="96"/>
      <c r="G872" s="96"/>
      <c r="H872" s="96"/>
      <c r="I872" s="96"/>
      <c r="J872" s="96"/>
      <c r="K872" s="96"/>
      <c r="L872" s="96"/>
      <c r="M872" s="96"/>
      <c r="N872" s="96"/>
      <c r="O872" s="96"/>
      <c r="P872" s="96"/>
      <c r="Q872" s="96"/>
      <c r="R872" s="96"/>
      <c r="S872" s="96"/>
      <c r="T872" s="96"/>
      <c r="U872" s="96"/>
      <c r="V872" s="96"/>
      <c r="W872" s="96"/>
    </row>
    <row r="873" spans="1:23" ht="14.25" customHeight="1" x14ac:dyDescent="0.2">
      <c r="A873" s="96"/>
      <c r="B873" s="96"/>
      <c r="C873" s="96"/>
      <c r="D873" s="96"/>
      <c r="E873" s="96"/>
      <c r="F873" s="96"/>
      <c r="G873" s="96"/>
      <c r="H873" s="96"/>
      <c r="I873" s="96"/>
      <c r="J873" s="96"/>
      <c r="K873" s="96"/>
      <c r="L873" s="96"/>
      <c r="M873" s="96"/>
      <c r="N873" s="96"/>
      <c r="O873" s="96"/>
      <c r="P873" s="96"/>
      <c r="Q873" s="96"/>
      <c r="R873" s="96"/>
      <c r="S873" s="96"/>
      <c r="T873" s="96"/>
      <c r="U873" s="96"/>
      <c r="V873" s="96"/>
      <c r="W873" s="96"/>
    </row>
    <row r="874" spans="1:23" ht="14.25" customHeight="1" x14ac:dyDescent="0.2">
      <c r="A874" s="96"/>
      <c r="B874" s="96"/>
      <c r="C874" s="96"/>
      <c r="D874" s="96"/>
      <c r="E874" s="96"/>
      <c r="F874" s="96"/>
      <c r="G874" s="96"/>
      <c r="H874" s="96"/>
      <c r="I874" s="96"/>
      <c r="J874" s="96"/>
      <c r="K874" s="96"/>
      <c r="L874" s="96"/>
      <c r="M874" s="96"/>
      <c r="N874" s="96"/>
      <c r="O874" s="96"/>
      <c r="P874" s="96"/>
      <c r="Q874" s="96"/>
      <c r="R874" s="96"/>
      <c r="S874" s="96"/>
      <c r="T874" s="96"/>
      <c r="U874" s="96"/>
      <c r="V874" s="96"/>
      <c r="W874" s="96"/>
    </row>
    <row r="875" spans="1:23" ht="14.25" customHeight="1" x14ac:dyDescent="0.2">
      <c r="A875" s="96"/>
      <c r="B875" s="96"/>
      <c r="C875" s="96"/>
      <c r="D875" s="96"/>
      <c r="E875" s="96"/>
      <c r="F875" s="96"/>
      <c r="G875" s="96"/>
      <c r="H875" s="96"/>
      <c r="I875" s="96"/>
      <c r="J875" s="96"/>
      <c r="K875" s="96"/>
      <c r="L875" s="96"/>
      <c r="M875" s="96"/>
      <c r="N875" s="96"/>
      <c r="O875" s="96"/>
      <c r="P875" s="96"/>
      <c r="Q875" s="96"/>
      <c r="R875" s="96"/>
      <c r="S875" s="96"/>
      <c r="T875" s="96"/>
      <c r="U875" s="96"/>
      <c r="V875" s="96"/>
      <c r="W875" s="96"/>
    </row>
    <row r="876" spans="1:23" ht="14.25" customHeight="1" x14ac:dyDescent="0.2">
      <c r="A876" s="96"/>
      <c r="B876" s="96"/>
      <c r="C876" s="96"/>
      <c r="D876" s="96"/>
      <c r="E876" s="96"/>
      <c r="F876" s="96"/>
      <c r="G876" s="96"/>
      <c r="H876" s="96"/>
      <c r="I876" s="96"/>
      <c r="J876" s="96"/>
      <c r="K876" s="96"/>
      <c r="L876" s="96"/>
      <c r="M876" s="96"/>
      <c r="N876" s="96"/>
      <c r="O876" s="96"/>
      <c r="P876" s="96"/>
      <c r="Q876" s="96"/>
      <c r="R876" s="96"/>
      <c r="S876" s="96"/>
      <c r="T876" s="96"/>
      <c r="U876" s="96"/>
      <c r="V876" s="96"/>
      <c r="W876" s="96"/>
    </row>
    <row r="877" spans="1:23" ht="14.25" customHeight="1" x14ac:dyDescent="0.2">
      <c r="A877" s="96"/>
      <c r="B877" s="96"/>
      <c r="C877" s="96"/>
      <c r="D877" s="96"/>
      <c r="E877" s="96"/>
      <c r="F877" s="96"/>
      <c r="G877" s="96"/>
      <c r="H877" s="96"/>
      <c r="I877" s="96"/>
      <c r="J877" s="96"/>
      <c r="K877" s="96"/>
      <c r="L877" s="96"/>
      <c r="M877" s="96"/>
      <c r="N877" s="96"/>
      <c r="O877" s="96"/>
      <c r="P877" s="96"/>
      <c r="Q877" s="96"/>
      <c r="R877" s="96"/>
      <c r="S877" s="96"/>
      <c r="T877" s="96"/>
      <c r="U877" s="96"/>
      <c r="V877" s="96"/>
      <c r="W877" s="96"/>
    </row>
    <row r="878" spans="1:23" ht="14.25" customHeight="1" x14ac:dyDescent="0.2">
      <c r="A878" s="96"/>
      <c r="B878" s="96"/>
      <c r="C878" s="96"/>
      <c r="D878" s="96"/>
      <c r="E878" s="96"/>
      <c r="F878" s="96"/>
      <c r="G878" s="96"/>
      <c r="H878" s="96"/>
      <c r="I878" s="96"/>
      <c r="J878" s="96"/>
      <c r="K878" s="96"/>
      <c r="L878" s="96"/>
      <c r="M878" s="96"/>
      <c r="N878" s="96"/>
      <c r="O878" s="96"/>
      <c r="P878" s="96"/>
      <c r="Q878" s="96"/>
      <c r="R878" s="96"/>
      <c r="S878" s="96"/>
      <c r="T878" s="96"/>
      <c r="U878" s="96"/>
      <c r="V878" s="96"/>
      <c r="W878" s="96"/>
    </row>
    <row r="879" spans="1:23" ht="14.25" customHeight="1" x14ac:dyDescent="0.2">
      <c r="A879" s="96"/>
      <c r="B879" s="96"/>
      <c r="C879" s="96"/>
      <c r="D879" s="96"/>
      <c r="E879" s="96"/>
      <c r="F879" s="96"/>
      <c r="G879" s="96"/>
      <c r="H879" s="96"/>
      <c r="I879" s="96"/>
      <c r="J879" s="96"/>
      <c r="K879" s="96"/>
      <c r="L879" s="96"/>
      <c r="M879" s="96"/>
      <c r="N879" s="96"/>
      <c r="O879" s="96"/>
      <c r="P879" s="96"/>
      <c r="Q879" s="96"/>
      <c r="R879" s="96"/>
      <c r="S879" s="96"/>
      <c r="T879" s="96"/>
      <c r="U879" s="96"/>
      <c r="V879" s="96"/>
      <c r="W879" s="96"/>
    </row>
    <row r="880" spans="1:23" ht="14.25" customHeight="1" x14ac:dyDescent="0.2">
      <c r="A880" s="96"/>
      <c r="B880" s="96"/>
      <c r="C880" s="96"/>
      <c r="D880" s="96"/>
      <c r="E880" s="96"/>
      <c r="F880" s="96"/>
      <c r="G880" s="96"/>
      <c r="H880" s="96"/>
      <c r="I880" s="96"/>
      <c r="J880" s="96"/>
      <c r="K880" s="96"/>
      <c r="L880" s="96"/>
      <c r="M880" s="96"/>
      <c r="N880" s="96"/>
      <c r="O880" s="96"/>
      <c r="P880" s="96"/>
      <c r="Q880" s="96"/>
      <c r="R880" s="96"/>
      <c r="S880" s="96"/>
      <c r="T880" s="96"/>
      <c r="U880" s="96"/>
      <c r="V880" s="96"/>
      <c r="W880" s="96"/>
    </row>
    <row r="881" spans="1:23" ht="14.25" customHeight="1" x14ac:dyDescent="0.2">
      <c r="A881" s="96"/>
      <c r="B881" s="96"/>
      <c r="C881" s="96"/>
      <c r="D881" s="96"/>
      <c r="E881" s="96"/>
      <c r="F881" s="96"/>
      <c r="G881" s="96"/>
      <c r="H881" s="96"/>
      <c r="I881" s="96"/>
      <c r="J881" s="96"/>
      <c r="K881" s="96"/>
      <c r="L881" s="96"/>
      <c r="M881" s="96"/>
      <c r="N881" s="96"/>
      <c r="O881" s="96"/>
      <c r="P881" s="96"/>
      <c r="Q881" s="96"/>
      <c r="R881" s="96"/>
      <c r="S881" s="96"/>
      <c r="T881" s="96"/>
      <c r="U881" s="96"/>
      <c r="V881" s="96"/>
      <c r="W881" s="96"/>
    </row>
    <row r="882" spans="1:23" ht="14.25" customHeight="1" x14ac:dyDescent="0.2">
      <c r="A882" s="96"/>
      <c r="B882" s="96"/>
      <c r="C882" s="96"/>
      <c r="D882" s="96"/>
      <c r="E882" s="96"/>
      <c r="F882" s="96"/>
      <c r="G882" s="96"/>
      <c r="H882" s="96"/>
      <c r="I882" s="96"/>
      <c r="J882" s="96"/>
      <c r="K882" s="96"/>
      <c r="L882" s="96"/>
      <c r="M882" s="96"/>
      <c r="N882" s="96"/>
      <c r="O882" s="96"/>
      <c r="P882" s="96"/>
      <c r="Q882" s="96"/>
      <c r="R882" s="96"/>
      <c r="S882" s="96"/>
      <c r="T882" s="96"/>
      <c r="U882" s="96"/>
      <c r="V882" s="96"/>
      <c r="W882" s="96"/>
    </row>
    <row r="883" spans="1:23" ht="14.25" customHeight="1" x14ac:dyDescent="0.2">
      <c r="A883" s="96"/>
      <c r="B883" s="96"/>
      <c r="C883" s="96"/>
      <c r="D883" s="96"/>
      <c r="E883" s="96"/>
      <c r="F883" s="96"/>
      <c r="G883" s="96"/>
      <c r="H883" s="96"/>
      <c r="I883" s="96"/>
      <c r="J883" s="96"/>
      <c r="K883" s="96"/>
      <c r="L883" s="96"/>
      <c r="M883" s="96"/>
      <c r="N883" s="96"/>
      <c r="O883" s="96"/>
      <c r="P883" s="96"/>
      <c r="Q883" s="96"/>
      <c r="R883" s="96"/>
      <c r="S883" s="96"/>
      <c r="T883" s="96"/>
      <c r="U883" s="96"/>
      <c r="V883" s="96"/>
      <c r="W883" s="96"/>
    </row>
    <row r="884" spans="1:23" ht="14.25" customHeight="1" x14ac:dyDescent="0.2">
      <c r="A884" s="96"/>
      <c r="B884" s="96"/>
      <c r="C884" s="96"/>
      <c r="D884" s="96"/>
      <c r="E884" s="96"/>
      <c r="F884" s="96"/>
      <c r="G884" s="96"/>
      <c r="H884" s="96"/>
      <c r="I884" s="96"/>
      <c r="J884" s="96"/>
      <c r="K884" s="96"/>
      <c r="L884" s="96"/>
      <c r="M884" s="96"/>
      <c r="N884" s="96"/>
      <c r="O884" s="96"/>
      <c r="P884" s="96"/>
      <c r="Q884" s="96"/>
      <c r="R884" s="96"/>
      <c r="S884" s="96"/>
      <c r="T884" s="96"/>
      <c r="U884" s="96"/>
      <c r="V884" s="96"/>
      <c r="W884" s="96"/>
    </row>
    <row r="885" spans="1:23" ht="14.25" customHeight="1" x14ac:dyDescent="0.2">
      <c r="A885" s="96"/>
      <c r="B885" s="96"/>
      <c r="C885" s="96"/>
      <c r="D885" s="96"/>
      <c r="E885" s="96"/>
      <c r="F885" s="96"/>
      <c r="G885" s="96"/>
      <c r="H885" s="96"/>
      <c r="I885" s="96"/>
      <c r="J885" s="96"/>
      <c r="K885" s="96"/>
      <c r="L885" s="96"/>
      <c r="M885" s="96"/>
      <c r="N885" s="96"/>
      <c r="O885" s="96"/>
      <c r="P885" s="96"/>
      <c r="Q885" s="96"/>
      <c r="R885" s="96"/>
      <c r="S885" s="96"/>
      <c r="T885" s="96"/>
      <c r="U885" s="96"/>
      <c r="V885" s="96"/>
      <c r="W885" s="96"/>
    </row>
    <row r="886" spans="1:23" ht="14.25" customHeight="1" x14ac:dyDescent="0.2">
      <c r="A886" s="96"/>
      <c r="B886" s="96"/>
      <c r="C886" s="96"/>
      <c r="D886" s="96"/>
      <c r="E886" s="96"/>
      <c r="F886" s="96"/>
      <c r="G886" s="96"/>
      <c r="H886" s="96"/>
      <c r="I886" s="96"/>
      <c r="J886" s="96"/>
      <c r="K886" s="96"/>
      <c r="L886" s="96"/>
      <c r="M886" s="96"/>
      <c r="N886" s="96"/>
      <c r="O886" s="96"/>
      <c r="P886" s="96"/>
      <c r="Q886" s="96"/>
      <c r="R886" s="96"/>
      <c r="S886" s="96"/>
      <c r="T886" s="96"/>
      <c r="U886" s="96"/>
      <c r="V886" s="96"/>
      <c r="W886" s="96"/>
    </row>
    <row r="887" spans="1:23" ht="14.25" customHeight="1" x14ac:dyDescent="0.2">
      <c r="A887" s="96"/>
      <c r="B887" s="96"/>
      <c r="C887" s="96"/>
      <c r="D887" s="96"/>
      <c r="E887" s="96"/>
      <c r="F887" s="96"/>
      <c r="G887" s="96"/>
      <c r="H887" s="96"/>
      <c r="I887" s="96"/>
      <c r="J887" s="96"/>
      <c r="K887" s="96"/>
      <c r="L887" s="96"/>
      <c r="M887" s="96"/>
      <c r="N887" s="96"/>
      <c r="O887" s="96"/>
      <c r="P887" s="96"/>
      <c r="Q887" s="96"/>
      <c r="R887" s="96"/>
      <c r="S887" s="96"/>
      <c r="T887" s="96"/>
      <c r="U887" s="96"/>
      <c r="V887" s="96"/>
      <c r="W887" s="96"/>
    </row>
    <row r="888" spans="1:23" ht="14.25" customHeight="1" x14ac:dyDescent="0.2">
      <c r="A888" s="96"/>
      <c r="B888" s="96"/>
      <c r="C888" s="96"/>
      <c r="D888" s="96"/>
      <c r="E888" s="96"/>
      <c r="F888" s="96"/>
      <c r="G888" s="96"/>
      <c r="H888" s="96"/>
      <c r="I888" s="96"/>
      <c r="J888" s="96"/>
      <c r="K888" s="96"/>
      <c r="L888" s="96"/>
      <c r="M888" s="96"/>
      <c r="N888" s="96"/>
      <c r="O888" s="96"/>
      <c r="P888" s="96"/>
      <c r="Q888" s="96"/>
      <c r="R888" s="96"/>
      <c r="S888" s="96"/>
      <c r="T888" s="96"/>
      <c r="U888" s="96"/>
      <c r="V888" s="96"/>
      <c r="W888" s="96"/>
    </row>
    <row r="889" spans="1:23" ht="14.25" customHeight="1" x14ac:dyDescent="0.2">
      <c r="A889" s="96"/>
      <c r="B889" s="96"/>
      <c r="C889" s="96"/>
      <c r="D889" s="96"/>
      <c r="E889" s="96"/>
      <c r="F889" s="96"/>
      <c r="G889" s="96"/>
      <c r="H889" s="96"/>
      <c r="I889" s="96"/>
      <c r="J889" s="96"/>
      <c r="K889" s="96"/>
      <c r="L889" s="96"/>
      <c r="M889" s="96"/>
      <c r="N889" s="96"/>
      <c r="O889" s="96"/>
      <c r="P889" s="96"/>
      <c r="Q889" s="96"/>
      <c r="R889" s="96"/>
      <c r="S889" s="96"/>
      <c r="T889" s="96"/>
      <c r="U889" s="96"/>
      <c r="V889" s="96"/>
      <c r="W889" s="96"/>
    </row>
    <row r="890" spans="1:23" ht="14.25" customHeight="1" x14ac:dyDescent="0.2">
      <c r="A890" s="96"/>
      <c r="B890" s="96"/>
      <c r="C890" s="96"/>
      <c r="D890" s="96"/>
      <c r="E890" s="96"/>
      <c r="F890" s="96"/>
      <c r="G890" s="96"/>
      <c r="H890" s="96"/>
      <c r="I890" s="96"/>
      <c r="J890" s="96"/>
      <c r="K890" s="96"/>
      <c r="L890" s="96"/>
      <c r="M890" s="96"/>
      <c r="N890" s="96"/>
      <c r="O890" s="96"/>
      <c r="P890" s="96"/>
      <c r="Q890" s="96"/>
      <c r="R890" s="96"/>
      <c r="S890" s="96"/>
      <c r="T890" s="96"/>
      <c r="U890" s="96"/>
      <c r="V890" s="96"/>
      <c r="W890" s="96"/>
    </row>
    <row r="891" spans="1:23" ht="14.25" customHeight="1" x14ac:dyDescent="0.2">
      <c r="A891" s="96"/>
      <c r="B891" s="96"/>
      <c r="C891" s="96"/>
      <c r="D891" s="96"/>
      <c r="E891" s="96"/>
      <c r="F891" s="96"/>
      <c r="G891" s="96"/>
      <c r="H891" s="96"/>
      <c r="I891" s="96"/>
      <c r="J891" s="96"/>
      <c r="K891" s="96"/>
      <c r="L891" s="96"/>
      <c r="M891" s="96"/>
      <c r="N891" s="96"/>
      <c r="O891" s="96"/>
      <c r="P891" s="96"/>
      <c r="Q891" s="96"/>
      <c r="R891" s="96"/>
      <c r="S891" s="96"/>
      <c r="T891" s="96"/>
      <c r="U891" s="96"/>
      <c r="V891" s="96"/>
      <c r="W891" s="96"/>
    </row>
    <row r="892" spans="1:23" ht="14.25" customHeight="1" x14ac:dyDescent="0.2">
      <c r="A892" s="96"/>
      <c r="B892" s="96"/>
      <c r="C892" s="96"/>
      <c r="D892" s="96"/>
      <c r="E892" s="96"/>
      <c r="F892" s="96"/>
      <c r="G892" s="96"/>
      <c r="H892" s="96"/>
      <c r="I892" s="96"/>
      <c r="J892" s="96"/>
      <c r="K892" s="96"/>
      <c r="L892" s="96"/>
      <c r="M892" s="96"/>
      <c r="N892" s="96"/>
      <c r="O892" s="96"/>
      <c r="P892" s="96"/>
      <c r="Q892" s="96"/>
      <c r="R892" s="96"/>
      <c r="S892" s="96"/>
      <c r="T892" s="96"/>
      <c r="U892" s="96"/>
      <c r="V892" s="96"/>
      <c r="W892" s="96"/>
    </row>
    <row r="893" spans="1:23" ht="14.25" customHeight="1" x14ac:dyDescent="0.2">
      <c r="A893" s="96"/>
      <c r="B893" s="96"/>
      <c r="C893" s="96"/>
      <c r="D893" s="96"/>
      <c r="E893" s="96"/>
      <c r="F893" s="96"/>
      <c r="G893" s="96"/>
      <c r="H893" s="96"/>
      <c r="I893" s="96"/>
      <c r="J893" s="96"/>
      <c r="K893" s="96"/>
      <c r="L893" s="96"/>
      <c r="M893" s="96"/>
      <c r="N893" s="96"/>
      <c r="O893" s="96"/>
      <c r="P893" s="96"/>
      <c r="Q893" s="96"/>
      <c r="R893" s="96"/>
      <c r="S893" s="96"/>
      <c r="T893" s="96"/>
      <c r="U893" s="96"/>
      <c r="V893" s="96"/>
      <c r="W893" s="96"/>
    </row>
    <row r="894" spans="1:23" ht="14.25" customHeight="1" x14ac:dyDescent="0.2">
      <c r="A894" s="96"/>
      <c r="B894" s="96"/>
      <c r="C894" s="96"/>
      <c r="D894" s="96"/>
      <c r="E894" s="96"/>
      <c r="F894" s="96"/>
      <c r="G894" s="96"/>
      <c r="H894" s="96"/>
      <c r="I894" s="96"/>
      <c r="J894" s="96"/>
      <c r="K894" s="96"/>
      <c r="L894" s="96"/>
      <c r="M894" s="96"/>
      <c r="N894" s="96"/>
      <c r="O894" s="96"/>
      <c r="P894" s="96"/>
      <c r="Q894" s="96"/>
      <c r="R894" s="96"/>
      <c r="S894" s="96"/>
      <c r="T894" s="96"/>
      <c r="U894" s="96"/>
      <c r="V894" s="96"/>
      <c r="W894" s="96"/>
    </row>
    <row r="895" spans="1:23" ht="14.25" customHeight="1" x14ac:dyDescent="0.2">
      <c r="A895" s="96"/>
      <c r="B895" s="96"/>
      <c r="C895" s="96"/>
      <c r="D895" s="96"/>
      <c r="E895" s="96"/>
      <c r="F895" s="96"/>
      <c r="G895" s="96"/>
      <c r="H895" s="96"/>
      <c r="I895" s="96"/>
      <c r="J895" s="96"/>
      <c r="K895" s="96"/>
      <c r="L895" s="96"/>
      <c r="M895" s="96"/>
      <c r="N895" s="96"/>
      <c r="O895" s="96"/>
      <c r="P895" s="96"/>
      <c r="Q895" s="96"/>
      <c r="R895" s="96"/>
      <c r="S895" s="96"/>
      <c r="T895" s="96"/>
      <c r="U895" s="96"/>
      <c r="V895" s="96"/>
      <c r="W895" s="96"/>
    </row>
    <row r="896" spans="1:23" ht="14.25" customHeight="1" x14ac:dyDescent="0.2">
      <c r="A896" s="96"/>
      <c r="B896" s="96"/>
      <c r="C896" s="96"/>
      <c r="D896" s="96"/>
      <c r="E896" s="96"/>
      <c r="F896" s="96"/>
      <c r="G896" s="96"/>
      <c r="H896" s="96"/>
      <c r="I896" s="96"/>
      <c r="J896" s="96"/>
      <c r="K896" s="96"/>
      <c r="L896" s="96"/>
      <c r="M896" s="96"/>
      <c r="N896" s="96"/>
      <c r="O896" s="96"/>
      <c r="P896" s="96"/>
      <c r="Q896" s="96"/>
      <c r="R896" s="96"/>
      <c r="S896" s="96"/>
      <c r="T896" s="96"/>
      <c r="U896" s="96"/>
      <c r="V896" s="96"/>
      <c r="W896" s="96"/>
    </row>
    <row r="897" spans="1:23" ht="14.25" customHeight="1" x14ac:dyDescent="0.2">
      <c r="A897" s="96"/>
      <c r="B897" s="96"/>
      <c r="C897" s="96"/>
      <c r="D897" s="96"/>
      <c r="E897" s="96"/>
      <c r="F897" s="96"/>
      <c r="G897" s="96"/>
      <c r="H897" s="96"/>
      <c r="I897" s="96"/>
      <c r="J897" s="96"/>
      <c r="K897" s="96"/>
      <c r="L897" s="96"/>
      <c r="M897" s="96"/>
      <c r="N897" s="96"/>
      <c r="O897" s="96"/>
      <c r="P897" s="96"/>
      <c r="Q897" s="96"/>
      <c r="R897" s="96"/>
      <c r="S897" s="96"/>
      <c r="T897" s="96"/>
      <c r="U897" s="96"/>
      <c r="V897" s="96"/>
      <c r="W897" s="96"/>
    </row>
    <row r="898" spans="1:23" ht="14.25" customHeight="1" x14ac:dyDescent="0.2">
      <c r="A898" s="96"/>
      <c r="B898" s="96"/>
      <c r="C898" s="96"/>
      <c r="D898" s="96"/>
      <c r="E898" s="96"/>
      <c r="F898" s="96"/>
      <c r="G898" s="96"/>
      <c r="H898" s="96"/>
      <c r="I898" s="96"/>
      <c r="J898" s="96"/>
      <c r="K898" s="96"/>
      <c r="L898" s="96"/>
      <c r="M898" s="96"/>
      <c r="N898" s="96"/>
      <c r="O898" s="96"/>
      <c r="P898" s="96"/>
      <c r="Q898" s="96"/>
      <c r="R898" s="96"/>
      <c r="S898" s="96"/>
      <c r="T898" s="96"/>
      <c r="U898" s="96"/>
      <c r="V898" s="96"/>
      <c r="W898" s="96"/>
    </row>
    <row r="899" spans="1:23" ht="14.25" customHeight="1" x14ac:dyDescent="0.2">
      <c r="A899" s="96"/>
      <c r="B899" s="96"/>
      <c r="C899" s="96"/>
      <c r="D899" s="96"/>
      <c r="E899" s="96"/>
      <c r="F899" s="96"/>
      <c r="G899" s="96"/>
      <c r="H899" s="96"/>
      <c r="I899" s="96"/>
      <c r="J899" s="96"/>
      <c r="K899" s="96"/>
      <c r="L899" s="96"/>
      <c r="M899" s="96"/>
      <c r="N899" s="96"/>
      <c r="O899" s="96"/>
      <c r="P899" s="96"/>
      <c r="Q899" s="96"/>
      <c r="R899" s="96"/>
      <c r="S899" s="96"/>
      <c r="T899" s="96"/>
      <c r="U899" s="96"/>
      <c r="V899" s="96"/>
      <c r="W899" s="96"/>
    </row>
    <row r="900" spans="1:23" ht="14.25" customHeight="1" x14ac:dyDescent="0.2">
      <c r="A900" s="96"/>
      <c r="B900" s="96"/>
      <c r="C900" s="96"/>
      <c r="D900" s="96"/>
      <c r="E900" s="96"/>
      <c r="F900" s="96"/>
      <c r="G900" s="96"/>
      <c r="H900" s="96"/>
      <c r="I900" s="96"/>
      <c r="J900" s="96"/>
      <c r="K900" s="96"/>
      <c r="L900" s="96"/>
      <c r="M900" s="96"/>
      <c r="N900" s="96"/>
      <c r="O900" s="96"/>
      <c r="P900" s="96"/>
      <c r="Q900" s="96"/>
      <c r="R900" s="96"/>
      <c r="S900" s="96"/>
      <c r="T900" s="96"/>
      <c r="U900" s="96"/>
      <c r="V900" s="96"/>
      <c r="W900" s="96"/>
    </row>
    <row r="901" spans="1:23" ht="14.25" customHeight="1" x14ac:dyDescent="0.2">
      <c r="A901" s="96"/>
      <c r="B901" s="96"/>
      <c r="C901" s="96"/>
      <c r="D901" s="96"/>
      <c r="E901" s="96"/>
      <c r="F901" s="96"/>
      <c r="G901" s="96"/>
      <c r="H901" s="96"/>
      <c r="I901" s="96"/>
      <c r="J901" s="96"/>
      <c r="K901" s="96"/>
      <c r="L901" s="96"/>
      <c r="M901" s="96"/>
      <c r="N901" s="96"/>
      <c r="O901" s="96"/>
      <c r="P901" s="96"/>
      <c r="Q901" s="96"/>
      <c r="R901" s="96"/>
      <c r="S901" s="96"/>
      <c r="T901" s="96"/>
      <c r="U901" s="96"/>
      <c r="V901" s="96"/>
      <c r="W901" s="96"/>
    </row>
    <row r="902" spans="1:23" ht="14.25" customHeight="1" x14ac:dyDescent="0.2">
      <c r="A902" s="96"/>
      <c r="B902" s="96"/>
      <c r="C902" s="96"/>
      <c r="D902" s="96"/>
      <c r="E902" s="96"/>
      <c r="F902" s="96"/>
      <c r="G902" s="96"/>
      <c r="H902" s="96"/>
      <c r="I902" s="96"/>
      <c r="J902" s="96"/>
      <c r="K902" s="96"/>
      <c r="L902" s="96"/>
      <c r="M902" s="96"/>
      <c r="N902" s="96"/>
      <c r="O902" s="96"/>
      <c r="P902" s="96"/>
      <c r="Q902" s="96"/>
      <c r="R902" s="96"/>
      <c r="S902" s="96"/>
      <c r="T902" s="96"/>
      <c r="U902" s="96"/>
      <c r="V902" s="96"/>
      <c r="W902" s="96"/>
    </row>
    <row r="903" spans="1:23" ht="14.25" customHeight="1" x14ac:dyDescent="0.2">
      <c r="A903" s="96"/>
      <c r="B903" s="96"/>
      <c r="C903" s="96"/>
      <c r="D903" s="96"/>
      <c r="E903" s="96"/>
      <c r="F903" s="96"/>
      <c r="G903" s="96"/>
      <c r="H903" s="96"/>
      <c r="I903" s="96"/>
      <c r="J903" s="96"/>
      <c r="K903" s="96"/>
      <c r="L903" s="96"/>
      <c r="M903" s="96"/>
      <c r="N903" s="96"/>
      <c r="O903" s="96"/>
      <c r="P903" s="96"/>
      <c r="Q903" s="96"/>
      <c r="R903" s="96"/>
      <c r="S903" s="96"/>
      <c r="T903" s="96"/>
      <c r="U903" s="96"/>
      <c r="V903" s="96"/>
      <c r="W903" s="96"/>
    </row>
    <row r="904" spans="1:23" ht="14.25" customHeight="1" x14ac:dyDescent="0.2">
      <c r="A904" s="96"/>
      <c r="B904" s="96"/>
      <c r="C904" s="96"/>
      <c r="D904" s="96"/>
      <c r="E904" s="96"/>
      <c r="F904" s="96"/>
      <c r="G904" s="96"/>
      <c r="H904" s="96"/>
      <c r="I904" s="96"/>
      <c r="J904" s="96"/>
      <c r="K904" s="96"/>
      <c r="L904" s="96"/>
      <c r="M904" s="96"/>
      <c r="N904" s="96"/>
      <c r="O904" s="96"/>
      <c r="P904" s="96"/>
      <c r="Q904" s="96"/>
      <c r="R904" s="96"/>
      <c r="S904" s="96"/>
      <c r="T904" s="96"/>
      <c r="U904" s="96"/>
      <c r="V904" s="96"/>
      <c r="W904" s="96"/>
    </row>
    <row r="905" spans="1:23" ht="14.25" customHeight="1" x14ac:dyDescent="0.2">
      <c r="A905" s="96"/>
      <c r="B905" s="96"/>
      <c r="C905" s="96"/>
      <c r="D905" s="96"/>
      <c r="E905" s="96"/>
      <c r="F905" s="96"/>
      <c r="G905" s="96"/>
      <c r="H905" s="96"/>
      <c r="I905" s="96"/>
      <c r="J905" s="96"/>
      <c r="K905" s="96"/>
      <c r="L905" s="96"/>
      <c r="M905" s="96"/>
      <c r="N905" s="96"/>
      <c r="O905" s="96"/>
      <c r="P905" s="96"/>
      <c r="Q905" s="96"/>
      <c r="R905" s="96"/>
      <c r="S905" s="96"/>
      <c r="T905" s="96"/>
      <c r="U905" s="96"/>
      <c r="V905" s="96"/>
      <c r="W905" s="96"/>
    </row>
    <row r="906" spans="1:23" ht="14.25" customHeight="1" x14ac:dyDescent="0.2">
      <c r="A906" s="96"/>
      <c r="B906" s="96"/>
      <c r="C906" s="96"/>
      <c r="D906" s="96"/>
      <c r="E906" s="96"/>
      <c r="F906" s="96"/>
      <c r="G906" s="96"/>
      <c r="H906" s="96"/>
      <c r="I906" s="96"/>
      <c r="J906" s="96"/>
      <c r="K906" s="96"/>
      <c r="L906" s="96"/>
      <c r="M906" s="96"/>
      <c r="N906" s="96"/>
      <c r="O906" s="96"/>
      <c r="P906" s="96"/>
      <c r="Q906" s="96"/>
      <c r="R906" s="96"/>
      <c r="S906" s="96"/>
      <c r="T906" s="96"/>
      <c r="U906" s="96"/>
      <c r="V906" s="96"/>
      <c r="W906" s="96"/>
    </row>
    <row r="907" spans="1:23" ht="14.25" customHeight="1" x14ac:dyDescent="0.2">
      <c r="A907" s="96"/>
      <c r="B907" s="96"/>
      <c r="C907" s="96"/>
      <c r="D907" s="96"/>
      <c r="E907" s="96"/>
      <c r="F907" s="96"/>
      <c r="G907" s="96"/>
      <c r="H907" s="96"/>
      <c r="I907" s="96"/>
      <c r="J907" s="96"/>
      <c r="K907" s="96"/>
      <c r="L907" s="96"/>
      <c r="M907" s="96"/>
      <c r="N907" s="96"/>
      <c r="O907" s="96"/>
      <c r="P907" s="96"/>
      <c r="Q907" s="96"/>
      <c r="R907" s="96"/>
      <c r="S907" s="96"/>
      <c r="T907" s="96"/>
      <c r="U907" s="96"/>
      <c r="V907" s="96"/>
      <c r="W907" s="96"/>
    </row>
    <row r="908" spans="1:23" ht="14.25" customHeight="1" x14ac:dyDescent="0.2">
      <c r="A908" s="96"/>
      <c r="B908" s="96"/>
      <c r="C908" s="96"/>
      <c r="D908" s="96"/>
      <c r="E908" s="96"/>
      <c r="F908" s="96"/>
      <c r="G908" s="96"/>
      <c r="H908" s="96"/>
      <c r="I908" s="96"/>
      <c r="J908" s="96"/>
      <c r="K908" s="96"/>
      <c r="L908" s="96"/>
      <c r="M908" s="96"/>
      <c r="N908" s="96"/>
      <c r="O908" s="96"/>
      <c r="P908" s="96"/>
      <c r="Q908" s="96"/>
      <c r="R908" s="96"/>
      <c r="S908" s="96"/>
      <c r="T908" s="96"/>
      <c r="U908" s="96"/>
      <c r="V908" s="96"/>
      <c r="W908" s="96"/>
    </row>
    <row r="909" spans="1:23" ht="14.25" customHeight="1" x14ac:dyDescent="0.2">
      <c r="A909" s="96"/>
      <c r="B909" s="96"/>
      <c r="C909" s="96"/>
      <c r="D909" s="96"/>
      <c r="E909" s="96"/>
      <c r="F909" s="96"/>
      <c r="G909" s="96"/>
      <c r="H909" s="96"/>
      <c r="I909" s="96"/>
      <c r="J909" s="96"/>
      <c r="K909" s="96"/>
      <c r="L909" s="96"/>
      <c r="M909" s="96"/>
      <c r="N909" s="96"/>
      <c r="O909" s="96"/>
      <c r="P909" s="96"/>
      <c r="Q909" s="96"/>
      <c r="R909" s="96"/>
      <c r="S909" s="96"/>
      <c r="T909" s="96"/>
      <c r="U909" s="96"/>
      <c r="V909" s="96"/>
      <c r="W909" s="96"/>
    </row>
    <row r="910" spans="1:23" ht="14.25" customHeight="1" x14ac:dyDescent="0.2">
      <c r="A910" s="96"/>
      <c r="B910" s="96"/>
      <c r="C910" s="96"/>
      <c r="D910" s="96"/>
      <c r="E910" s="96"/>
      <c r="F910" s="96"/>
      <c r="G910" s="96"/>
      <c r="H910" s="96"/>
      <c r="I910" s="96"/>
      <c r="J910" s="96"/>
      <c r="K910" s="96"/>
      <c r="L910" s="96"/>
      <c r="M910" s="96"/>
      <c r="N910" s="96"/>
      <c r="O910" s="96"/>
      <c r="P910" s="96"/>
      <c r="Q910" s="96"/>
      <c r="R910" s="96"/>
      <c r="S910" s="96"/>
      <c r="T910" s="96"/>
      <c r="U910" s="96"/>
      <c r="V910" s="96"/>
      <c r="W910" s="96"/>
    </row>
    <row r="911" spans="1:23" ht="14.25" customHeight="1" x14ac:dyDescent="0.2">
      <c r="A911" s="96"/>
      <c r="B911" s="96"/>
      <c r="C911" s="96"/>
      <c r="D911" s="96"/>
      <c r="E911" s="96"/>
      <c r="F911" s="96"/>
      <c r="G911" s="96"/>
      <c r="H911" s="96"/>
      <c r="I911" s="96"/>
      <c r="J911" s="96"/>
      <c r="K911" s="96"/>
      <c r="L911" s="96"/>
      <c r="M911" s="96"/>
      <c r="N911" s="96"/>
      <c r="O911" s="96"/>
      <c r="P911" s="96"/>
      <c r="Q911" s="96"/>
      <c r="R911" s="96"/>
      <c r="S911" s="96"/>
      <c r="T911" s="96"/>
      <c r="U911" s="96"/>
      <c r="V911" s="96"/>
      <c r="W911" s="96"/>
    </row>
    <row r="912" spans="1:23" ht="14.25" customHeight="1" x14ac:dyDescent="0.2">
      <c r="A912" s="96"/>
      <c r="B912" s="96"/>
      <c r="C912" s="96"/>
      <c r="D912" s="96"/>
      <c r="E912" s="96"/>
      <c r="F912" s="96"/>
      <c r="G912" s="96"/>
      <c r="H912" s="96"/>
      <c r="I912" s="96"/>
      <c r="J912" s="96"/>
      <c r="K912" s="96"/>
      <c r="L912" s="96"/>
      <c r="M912" s="96"/>
      <c r="N912" s="96"/>
      <c r="O912" s="96"/>
      <c r="P912" s="96"/>
      <c r="Q912" s="96"/>
      <c r="R912" s="96"/>
      <c r="S912" s="96"/>
      <c r="T912" s="96"/>
      <c r="U912" s="96"/>
      <c r="V912" s="96"/>
      <c r="W912" s="96"/>
    </row>
    <row r="913" spans="1:23" ht="14.25" customHeight="1" x14ac:dyDescent="0.2">
      <c r="A913" s="96"/>
      <c r="B913" s="96"/>
      <c r="C913" s="96"/>
      <c r="D913" s="96"/>
      <c r="E913" s="96"/>
      <c r="F913" s="96"/>
      <c r="G913" s="96"/>
      <c r="H913" s="96"/>
      <c r="I913" s="96"/>
      <c r="J913" s="96"/>
      <c r="K913" s="96"/>
      <c r="L913" s="96"/>
      <c r="M913" s="96"/>
      <c r="N913" s="96"/>
      <c r="O913" s="96"/>
      <c r="P913" s="96"/>
      <c r="Q913" s="96"/>
      <c r="R913" s="96"/>
      <c r="S913" s="96"/>
      <c r="T913" s="96"/>
      <c r="U913" s="96"/>
      <c r="V913" s="96"/>
      <c r="W913" s="96"/>
    </row>
    <row r="914" spans="1:23" ht="14.25" customHeight="1" x14ac:dyDescent="0.2">
      <c r="A914" s="96"/>
      <c r="B914" s="96"/>
      <c r="C914" s="96"/>
      <c r="D914" s="96"/>
      <c r="E914" s="96"/>
      <c r="F914" s="96"/>
      <c r="G914" s="96"/>
      <c r="H914" s="96"/>
      <c r="I914" s="96"/>
      <c r="J914" s="96"/>
      <c r="K914" s="96"/>
      <c r="L914" s="96"/>
      <c r="M914" s="96"/>
      <c r="N914" s="96"/>
      <c r="O914" s="96"/>
      <c r="P914" s="96"/>
      <c r="Q914" s="96"/>
      <c r="R914" s="96"/>
      <c r="S914" s="96"/>
      <c r="T914" s="96"/>
      <c r="U914" s="96"/>
      <c r="V914" s="96"/>
      <c r="W914" s="96"/>
    </row>
    <row r="915" spans="1:23" ht="14.25" customHeight="1" x14ac:dyDescent="0.2">
      <c r="A915" s="96"/>
      <c r="B915" s="96"/>
      <c r="C915" s="96"/>
      <c r="D915" s="96"/>
      <c r="E915" s="96"/>
      <c r="F915" s="96"/>
      <c r="G915" s="96"/>
      <c r="H915" s="96"/>
      <c r="I915" s="96"/>
      <c r="J915" s="96"/>
      <c r="K915" s="96"/>
      <c r="L915" s="96"/>
      <c r="M915" s="96"/>
      <c r="N915" s="96"/>
      <c r="O915" s="96"/>
      <c r="P915" s="96"/>
      <c r="Q915" s="96"/>
      <c r="R915" s="96"/>
      <c r="S915" s="96"/>
      <c r="T915" s="96"/>
      <c r="U915" s="96"/>
      <c r="V915" s="96"/>
      <c r="W915" s="96"/>
    </row>
    <row r="916" spans="1:23" ht="14.25" customHeight="1" x14ac:dyDescent="0.2">
      <c r="A916" s="96"/>
      <c r="B916" s="96"/>
      <c r="C916" s="96"/>
      <c r="D916" s="96"/>
      <c r="E916" s="96"/>
      <c r="F916" s="96"/>
      <c r="G916" s="96"/>
      <c r="H916" s="96"/>
      <c r="I916" s="96"/>
      <c r="J916" s="96"/>
      <c r="K916" s="96"/>
      <c r="L916" s="96"/>
      <c r="M916" s="96"/>
      <c r="N916" s="96"/>
      <c r="O916" s="96"/>
      <c r="P916" s="96"/>
      <c r="Q916" s="96"/>
      <c r="R916" s="96"/>
      <c r="S916" s="96"/>
      <c r="T916" s="96"/>
      <c r="U916" s="96"/>
      <c r="V916" s="96"/>
      <c r="W916" s="96"/>
    </row>
    <row r="917" spans="1:23" ht="14.25" customHeight="1" x14ac:dyDescent="0.2">
      <c r="A917" s="96"/>
      <c r="B917" s="96"/>
      <c r="C917" s="96"/>
      <c r="D917" s="96"/>
      <c r="E917" s="96"/>
      <c r="F917" s="96"/>
      <c r="G917" s="96"/>
      <c r="H917" s="96"/>
      <c r="I917" s="96"/>
      <c r="J917" s="96"/>
      <c r="K917" s="96"/>
      <c r="L917" s="96"/>
      <c r="M917" s="96"/>
      <c r="N917" s="96"/>
      <c r="O917" s="96"/>
      <c r="P917" s="96"/>
      <c r="Q917" s="96"/>
      <c r="R917" s="96"/>
      <c r="S917" s="96"/>
      <c r="T917" s="96"/>
      <c r="U917" s="96"/>
      <c r="V917" s="96"/>
      <c r="W917" s="96"/>
    </row>
    <row r="918" spans="1:23" ht="14.25" customHeight="1" x14ac:dyDescent="0.2">
      <c r="A918" s="96"/>
      <c r="B918" s="96"/>
      <c r="C918" s="96"/>
      <c r="D918" s="96"/>
      <c r="E918" s="96"/>
      <c r="F918" s="96"/>
      <c r="G918" s="96"/>
      <c r="H918" s="96"/>
      <c r="I918" s="96"/>
      <c r="J918" s="96"/>
      <c r="K918" s="96"/>
      <c r="L918" s="96"/>
      <c r="M918" s="96"/>
      <c r="N918" s="96"/>
      <c r="O918" s="96"/>
      <c r="P918" s="96"/>
      <c r="Q918" s="96"/>
      <c r="R918" s="96"/>
      <c r="S918" s="96"/>
      <c r="T918" s="96"/>
      <c r="U918" s="96"/>
      <c r="V918" s="96"/>
      <c r="W918" s="96"/>
    </row>
    <row r="919" spans="1:23" ht="14.25" customHeight="1" x14ac:dyDescent="0.2">
      <c r="A919" s="96"/>
      <c r="B919" s="96"/>
      <c r="C919" s="96"/>
      <c r="D919" s="96"/>
      <c r="E919" s="96"/>
      <c r="F919" s="96"/>
      <c r="G919" s="96"/>
      <c r="H919" s="96"/>
      <c r="I919" s="96"/>
      <c r="J919" s="96"/>
      <c r="K919" s="96"/>
      <c r="L919" s="96"/>
      <c r="M919" s="96"/>
      <c r="N919" s="96"/>
      <c r="O919" s="96"/>
      <c r="P919" s="96"/>
      <c r="Q919" s="96"/>
      <c r="R919" s="96"/>
      <c r="S919" s="96"/>
      <c r="T919" s="96"/>
      <c r="U919" s="96"/>
      <c r="V919" s="96"/>
      <c r="W919" s="96"/>
    </row>
    <row r="920" spans="1:23" ht="14.25" customHeight="1" x14ac:dyDescent="0.2">
      <c r="A920" s="96"/>
      <c r="B920" s="96"/>
      <c r="C920" s="96"/>
      <c r="D920" s="96"/>
      <c r="E920" s="96"/>
      <c r="F920" s="96"/>
      <c r="G920" s="96"/>
      <c r="H920" s="96"/>
      <c r="I920" s="96"/>
      <c r="J920" s="96"/>
      <c r="K920" s="96"/>
      <c r="L920" s="96"/>
      <c r="M920" s="96"/>
      <c r="N920" s="96"/>
      <c r="O920" s="96"/>
      <c r="P920" s="96"/>
      <c r="Q920" s="96"/>
      <c r="R920" s="96"/>
      <c r="S920" s="96"/>
      <c r="T920" s="96"/>
      <c r="U920" s="96"/>
      <c r="V920" s="96"/>
      <c r="W920" s="96"/>
    </row>
    <row r="921" spans="1:23" ht="14.25" customHeight="1" x14ac:dyDescent="0.2">
      <c r="A921" s="96"/>
      <c r="B921" s="96"/>
      <c r="C921" s="96"/>
      <c r="D921" s="96"/>
      <c r="E921" s="96"/>
      <c r="F921" s="96"/>
      <c r="G921" s="96"/>
      <c r="H921" s="96"/>
      <c r="I921" s="96"/>
      <c r="J921" s="96"/>
      <c r="K921" s="96"/>
      <c r="L921" s="96"/>
      <c r="M921" s="96"/>
      <c r="N921" s="96"/>
      <c r="O921" s="96"/>
      <c r="P921" s="96"/>
      <c r="Q921" s="96"/>
      <c r="R921" s="96"/>
      <c r="S921" s="96"/>
      <c r="T921" s="96"/>
      <c r="U921" s="96"/>
      <c r="V921" s="96"/>
      <c r="W921" s="96"/>
    </row>
    <row r="922" spans="1:23" ht="14.25" customHeight="1" x14ac:dyDescent="0.2">
      <c r="A922" s="96"/>
      <c r="B922" s="96"/>
      <c r="C922" s="96"/>
      <c r="D922" s="96"/>
      <c r="E922" s="96"/>
      <c r="F922" s="96"/>
      <c r="G922" s="96"/>
      <c r="H922" s="96"/>
      <c r="I922" s="96"/>
      <c r="J922" s="96"/>
      <c r="K922" s="96"/>
      <c r="L922" s="96"/>
      <c r="M922" s="96"/>
      <c r="N922" s="96"/>
      <c r="O922" s="96"/>
      <c r="P922" s="96"/>
      <c r="Q922" s="96"/>
      <c r="R922" s="96"/>
      <c r="S922" s="96"/>
      <c r="T922" s="96"/>
      <c r="U922" s="96"/>
      <c r="V922" s="96"/>
      <c r="W922" s="96"/>
    </row>
    <row r="923" spans="1:23" ht="14.25" customHeight="1" x14ac:dyDescent="0.2">
      <c r="A923" s="96"/>
      <c r="B923" s="96"/>
      <c r="C923" s="96"/>
      <c r="D923" s="96"/>
      <c r="E923" s="96"/>
      <c r="F923" s="96"/>
      <c r="G923" s="96"/>
      <c r="H923" s="96"/>
      <c r="I923" s="96"/>
      <c r="J923" s="96"/>
      <c r="K923" s="96"/>
      <c r="L923" s="96"/>
      <c r="M923" s="96"/>
      <c r="N923" s="96"/>
      <c r="O923" s="96"/>
      <c r="P923" s="96"/>
      <c r="Q923" s="96"/>
      <c r="R923" s="96"/>
      <c r="S923" s="96"/>
      <c r="T923" s="96"/>
      <c r="U923" s="96"/>
      <c r="V923" s="96"/>
      <c r="W923" s="96"/>
    </row>
    <row r="924" spans="1:23" ht="14.25" customHeight="1" x14ac:dyDescent="0.2">
      <c r="A924" s="96"/>
      <c r="B924" s="96"/>
      <c r="C924" s="96"/>
      <c r="D924" s="96"/>
      <c r="E924" s="96"/>
      <c r="F924" s="96"/>
      <c r="G924" s="96"/>
      <c r="H924" s="96"/>
      <c r="I924" s="96"/>
      <c r="J924" s="96"/>
      <c r="K924" s="96"/>
      <c r="L924" s="96"/>
      <c r="M924" s="96"/>
      <c r="N924" s="96"/>
      <c r="O924" s="96"/>
      <c r="P924" s="96"/>
      <c r="Q924" s="96"/>
      <c r="R924" s="96"/>
      <c r="S924" s="96"/>
      <c r="T924" s="96"/>
      <c r="U924" s="96"/>
      <c r="V924" s="96"/>
      <c r="W924" s="96"/>
    </row>
    <row r="925" spans="1:23" ht="14.25" customHeight="1" x14ac:dyDescent="0.2">
      <c r="A925" s="96"/>
      <c r="B925" s="96"/>
      <c r="C925" s="96"/>
      <c r="D925" s="96"/>
      <c r="E925" s="96"/>
      <c r="F925" s="96"/>
      <c r="G925" s="96"/>
      <c r="H925" s="96"/>
      <c r="I925" s="96"/>
      <c r="J925" s="96"/>
      <c r="K925" s="96"/>
      <c r="L925" s="96"/>
      <c r="M925" s="96"/>
      <c r="N925" s="96"/>
      <c r="O925" s="96"/>
      <c r="P925" s="96"/>
      <c r="Q925" s="96"/>
      <c r="R925" s="96"/>
      <c r="S925" s="96"/>
      <c r="T925" s="96"/>
      <c r="U925" s="96"/>
      <c r="V925" s="96"/>
      <c r="W925" s="96"/>
    </row>
    <row r="926" spans="1:23" ht="14.25" customHeight="1" x14ac:dyDescent="0.2">
      <c r="A926" s="96"/>
      <c r="B926" s="96"/>
      <c r="C926" s="96"/>
      <c r="D926" s="96"/>
      <c r="E926" s="96"/>
      <c r="F926" s="96"/>
      <c r="G926" s="96"/>
      <c r="H926" s="96"/>
      <c r="I926" s="96"/>
      <c r="J926" s="96"/>
      <c r="K926" s="96"/>
      <c r="L926" s="96"/>
      <c r="M926" s="96"/>
      <c r="N926" s="96"/>
      <c r="O926" s="96"/>
      <c r="P926" s="96"/>
      <c r="Q926" s="96"/>
      <c r="R926" s="96"/>
      <c r="S926" s="96"/>
      <c r="T926" s="96"/>
      <c r="U926" s="96"/>
      <c r="V926" s="96"/>
      <c r="W926" s="96"/>
    </row>
    <row r="927" spans="1:23" ht="14.25" customHeight="1" x14ac:dyDescent="0.2">
      <c r="A927" s="96"/>
      <c r="B927" s="96"/>
      <c r="C927" s="96"/>
      <c r="D927" s="96"/>
      <c r="E927" s="96"/>
      <c r="F927" s="96"/>
      <c r="G927" s="96"/>
      <c r="H927" s="96"/>
      <c r="I927" s="96"/>
      <c r="J927" s="96"/>
      <c r="K927" s="96"/>
      <c r="L927" s="96"/>
      <c r="M927" s="96"/>
      <c r="N927" s="96"/>
      <c r="O927" s="96"/>
      <c r="P927" s="96"/>
      <c r="Q927" s="96"/>
      <c r="R927" s="96"/>
      <c r="S927" s="96"/>
      <c r="T927" s="96"/>
      <c r="U927" s="96"/>
      <c r="V927" s="96"/>
      <c r="W927" s="96"/>
    </row>
    <row r="928" spans="1:23" ht="14.25" customHeight="1" x14ac:dyDescent="0.2">
      <c r="A928" s="96"/>
      <c r="B928" s="96"/>
      <c r="C928" s="96"/>
      <c r="D928" s="96"/>
      <c r="E928" s="96"/>
      <c r="F928" s="96"/>
      <c r="G928" s="96"/>
      <c r="H928" s="96"/>
      <c r="I928" s="96"/>
      <c r="J928" s="96"/>
      <c r="K928" s="96"/>
      <c r="L928" s="96"/>
      <c r="M928" s="96"/>
      <c r="N928" s="96"/>
      <c r="O928" s="96"/>
      <c r="P928" s="96"/>
      <c r="Q928" s="96"/>
      <c r="R928" s="96"/>
      <c r="S928" s="96"/>
      <c r="T928" s="96"/>
      <c r="U928" s="96"/>
      <c r="V928" s="96"/>
      <c r="W928" s="96"/>
    </row>
    <row r="929" spans="1:23" ht="14.25" customHeight="1" x14ac:dyDescent="0.2">
      <c r="A929" s="96"/>
      <c r="B929" s="96"/>
      <c r="C929" s="96"/>
      <c r="D929" s="96"/>
      <c r="E929" s="96"/>
      <c r="F929" s="96"/>
      <c r="G929" s="96"/>
      <c r="H929" s="96"/>
      <c r="I929" s="96"/>
      <c r="J929" s="96"/>
      <c r="K929" s="96"/>
      <c r="L929" s="96"/>
      <c r="M929" s="96"/>
      <c r="N929" s="96"/>
      <c r="O929" s="96"/>
      <c r="P929" s="96"/>
      <c r="Q929" s="96"/>
      <c r="R929" s="96"/>
      <c r="S929" s="96"/>
      <c r="T929" s="96"/>
      <c r="U929" s="96"/>
      <c r="V929" s="96"/>
      <c r="W929" s="96"/>
    </row>
    <row r="930" spans="1:23" ht="14.25" customHeight="1" x14ac:dyDescent="0.2">
      <c r="A930" s="96"/>
      <c r="B930" s="96"/>
      <c r="C930" s="96"/>
      <c r="D930" s="96"/>
      <c r="E930" s="96"/>
      <c r="F930" s="96"/>
      <c r="G930" s="96"/>
      <c r="H930" s="96"/>
      <c r="I930" s="96"/>
      <c r="J930" s="96"/>
      <c r="K930" s="96"/>
      <c r="L930" s="96"/>
      <c r="M930" s="96"/>
      <c r="N930" s="96"/>
      <c r="O930" s="96"/>
      <c r="P930" s="96"/>
      <c r="Q930" s="96"/>
      <c r="R930" s="96"/>
      <c r="S930" s="96"/>
      <c r="T930" s="96"/>
      <c r="U930" s="96"/>
      <c r="V930" s="96"/>
      <c r="W930" s="96"/>
    </row>
    <row r="931" spans="1:23" ht="14.25" customHeight="1" x14ac:dyDescent="0.2">
      <c r="A931" s="96"/>
      <c r="B931" s="96"/>
      <c r="C931" s="96"/>
      <c r="D931" s="96"/>
      <c r="E931" s="96"/>
      <c r="F931" s="96"/>
      <c r="G931" s="96"/>
      <c r="H931" s="96"/>
      <c r="I931" s="96"/>
      <c r="J931" s="96"/>
      <c r="K931" s="96"/>
      <c r="L931" s="96"/>
      <c r="M931" s="96"/>
      <c r="N931" s="96"/>
      <c r="O931" s="96"/>
      <c r="P931" s="96"/>
      <c r="Q931" s="96"/>
      <c r="R931" s="96"/>
      <c r="S931" s="96"/>
      <c r="T931" s="96"/>
      <c r="U931" s="96"/>
      <c r="V931" s="96"/>
      <c r="W931" s="96"/>
    </row>
    <row r="932" spans="1:23" ht="14.25" customHeight="1" x14ac:dyDescent="0.2">
      <c r="A932" s="96"/>
      <c r="B932" s="96"/>
      <c r="C932" s="96"/>
      <c r="D932" s="96"/>
      <c r="E932" s="96"/>
      <c r="F932" s="96"/>
      <c r="G932" s="96"/>
      <c r="H932" s="96"/>
      <c r="I932" s="96"/>
      <c r="J932" s="96"/>
      <c r="K932" s="96"/>
      <c r="L932" s="96"/>
      <c r="M932" s="96"/>
      <c r="N932" s="96"/>
      <c r="O932" s="96"/>
      <c r="P932" s="96"/>
      <c r="Q932" s="96"/>
      <c r="R932" s="96"/>
      <c r="S932" s="96"/>
      <c r="T932" s="96"/>
      <c r="U932" s="96"/>
      <c r="V932" s="96"/>
      <c r="W932" s="96"/>
    </row>
    <row r="933" spans="1:23" ht="14.25" customHeight="1" x14ac:dyDescent="0.2">
      <c r="A933" s="96"/>
      <c r="B933" s="96"/>
      <c r="C933" s="96"/>
      <c r="D933" s="96"/>
      <c r="E933" s="96"/>
      <c r="F933" s="96"/>
      <c r="G933" s="96"/>
      <c r="H933" s="96"/>
      <c r="I933" s="96"/>
      <c r="J933" s="96"/>
      <c r="K933" s="96"/>
      <c r="L933" s="96"/>
      <c r="M933" s="96"/>
      <c r="N933" s="96"/>
      <c r="O933" s="96"/>
      <c r="P933" s="96"/>
      <c r="Q933" s="96"/>
      <c r="R933" s="96"/>
      <c r="S933" s="96"/>
      <c r="T933" s="96"/>
      <c r="U933" s="96"/>
      <c r="V933" s="96"/>
      <c r="W933" s="96"/>
    </row>
    <row r="934" spans="1:23" ht="14.25" customHeight="1" x14ac:dyDescent="0.2">
      <c r="A934" s="96"/>
      <c r="B934" s="96"/>
      <c r="C934" s="96"/>
      <c r="D934" s="96"/>
      <c r="E934" s="96"/>
      <c r="F934" s="96"/>
      <c r="G934" s="96"/>
      <c r="H934" s="96"/>
      <c r="I934" s="96"/>
      <c r="J934" s="96"/>
      <c r="K934" s="96"/>
      <c r="L934" s="96"/>
      <c r="M934" s="96"/>
      <c r="N934" s="96"/>
      <c r="O934" s="96"/>
      <c r="P934" s="96"/>
      <c r="Q934" s="96"/>
      <c r="R934" s="96"/>
      <c r="S934" s="96"/>
      <c r="T934" s="96"/>
      <c r="U934" s="96"/>
      <c r="V934" s="96"/>
      <c r="W934" s="96"/>
    </row>
    <row r="935" spans="1:23" ht="14.25" customHeight="1" x14ac:dyDescent="0.2">
      <c r="A935" s="96"/>
      <c r="B935" s="96"/>
      <c r="C935" s="96"/>
      <c r="D935" s="96"/>
      <c r="E935" s="96"/>
      <c r="F935" s="96"/>
      <c r="G935" s="96"/>
      <c r="H935" s="96"/>
      <c r="I935" s="96"/>
      <c r="J935" s="96"/>
      <c r="K935" s="96"/>
      <c r="L935" s="96"/>
      <c r="M935" s="96"/>
      <c r="N935" s="96"/>
      <c r="O935" s="96"/>
      <c r="P935" s="96"/>
      <c r="Q935" s="96"/>
      <c r="R935" s="96"/>
      <c r="S935" s="96"/>
      <c r="T935" s="96"/>
      <c r="U935" s="96"/>
      <c r="V935" s="96"/>
      <c r="W935" s="96"/>
    </row>
    <row r="936" spans="1:23" ht="14.25" customHeight="1" x14ac:dyDescent="0.2">
      <c r="A936" s="96"/>
      <c r="B936" s="96"/>
      <c r="C936" s="96"/>
      <c r="D936" s="96"/>
      <c r="E936" s="96"/>
      <c r="F936" s="96"/>
      <c r="G936" s="96"/>
      <c r="H936" s="96"/>
      <c r="I936" s="96"/>
      <c r="J936" s="96"/>
      <c r="K936" s="96"/>
      <c r="L936" s="96"/>
      <c r="M936" s="96"/>
      <c r="N936" s="96"/>
      <c r="O936" s="96"/>
      <c r="P936" s="96"/>
      <c r="Q936" s="96"/>
      <c r="R936" s="96"/>
      <c r="S936" s="96"/>
      <c r="T936" s="96"/>
      <c r="U936" s="96"/>
      <c r="V936" s="96"/>
      <c r="W936" s="96"/>
    </row>
    <row r="937" spans="1:23" ht="14.25" customHeight="1" x14ac:dyDescent="0.2">
      <c r="A937" s="96"/>
      <c r="B937" s="96"/>
      <c r="C937" s="96"/>
      <c r="D937" s="96"/>
      <c r="E937" s="96"/>
      <c r="F937" s="96"/>
      <c r="G937" s="96"/>
      <c r="H937" s="96"/>
      <c r="I937" s="96"/>
      <c r="J937" s="96"/>
      <c r="K937" s="96"/>
      <c r="L937" s="96"/>
      <c r="M937" s="96"/>
      <c r="N937" s="96"/>
      <c r="O937" s="96"/>
      <c r="P937" s="96"/>
      <c r="Q937" s="96"/>
      <c r="R937" s="96"/>
      <c r="S937" s="96"/>
      <c r="T937" s="96"/>
      <c r="U937" s="96"/>
      <c r="V937" s="96"/>
      <c r="W937" s="96"/>
    </row>
    <row r="938" spans="1:23" ht="14.25" customHeight="1" x14ac:dyDescent="0.2">
      <c r="A938" s="96"/>
      <c r="B938" s="96"/>
      <c r="C938" s="96"/>
      <c r="D938" s="96"/>
      <c r="E938" s="96"/>
      <c r="F938" s="96"/>
      <c r="G938" s="96"/>
      <c r="H938" s="96"/>
      <c r="I938" s="96"/>
      <c r="J938" s="96"/>
      <c r="K938" s="96"/>
      <c r="L938" s="96"/>
      <c r="M938" s="96"/>
      <c r="N938" s="96"/>
      <c r="O938" s="96"/>
      <c r="P938" s="96"/>
      <c r="Q938" s="96"/>
      <c r="R938" s="96"/>
      <c r="S938" s="96"/>
      <c r="T938" s="96"/>
      <c r="U938" s="96"/>
      <c r="V938" s="96"/>
      <c r="W938" s="96"/>
    </row>
    <row r="939" spans="1:23" ht="14.25" customHeight="1" x14ac:dyDescent="0.2">
      <c r="A939" s="96"/>
      <c r="B939" s="96"/>
      <c r="C939" s="96"/>
      <c r="D939" s="96"/>
      <c r="E939" s="96"/>
      <c r="F939" s="96"/>
      <c r="G939" s="96"/>
      <c r="H939" s="96"/>
      <c r="I939" s="96"/>
      <c r="J939" s="96"/>
      <c r="K939" s="96"/>
      <c r="L939" s="96"/>
      <c r="M939" s="96"/>
      <c r="N939" s="96"/>
      <c r="O939" s="96"/>
      <c r="P939" s="96"/>
      <c r="Q939" s="96"/>
      <c r="R939" s="96"/>
      <c r="S939" s="96"/>
      <c r="T939" s="96"/>
      <c r="U939" s="96"/>
      <c r="V939" s="96"/>
      <c r="W939" s="96"/>
    </row>
    <row r="940" spans="1:23" ht="14.25" customHeight="1" x14ac:dyDescent="0.2">
      <c r="A940" s="96"/>
      <c r="B940" s="96"/>
      <c r="C940" s="96"/>
      <c r="D940" s="96"/>
      <c r="E940" s="96"/>
      <c r="F940" s="96"/>
      <c r="G940" s="96"/>
      <c r="H940" s="96"/>
      <c r="I940" s="96"/>
      <c r="J940" s="96"/>
      <c r="K940" s="96"/>
      <c r="L940" s="96"/>
      <c r="M940" s="96"/>
      <c r="N940" s="96"/>
      <c r="O940" s="96"/>
      <c r="P940" s="96"/>
      <c r="Q940" s="96"/>
      <c r="R940" s="96"/>
      <c r="S940" s="96"/>
      <c r="T940" s="96"/>
      <c r="U940" s="96"/>
      <c r="V940" s="96"/>
      <c r="W940" s="96"/>
    </row>
    <row r="941" spans="1:23" ht="14.25" customHeight="1" x14ac:dyDescent="0.2">
      <c r="A941" s="96"/>
      <c r="B941" s="96"/>
      <c r="C941" s="96"/>
      <c r="D941" s="96"/>
      <c r="E941" s="96"/>
      <c r="F941" s="96"/>
      <c r="G941" s="96"/>
      <c r="H941" s="96"/>
      <c r="I941" s="96"/>
      <c r="J941" s="96"/>
      <c r="K941" s="96"/>
      <c r="L941" s="96"/>
      <c r="M941" s="96"/>
      <c r="N941" s="96"/>
      <c r="O941" s="96"/>
      <c r="P941" s="96"/>
      <c r="Q941" s="96"/>
      <c r="R941" s="96"/>
      <c r="S941" s="96"/>
      <c r="T941" s="96"/>
      <c r="U941" s="96"/>
      <c r="V941" s="96"/>
      <c r="W941" s="96"/>
    </row>
    <row r="942" spans="1:23" ht="14.25" customHeight="1" x14ac:dyDescent="0.2">
      <c r="A942" s="96"/>
      <c r="B942" s="96"/>
      <c r="C942" s="96"/>
      <c r="D942" s="96"/>
      <c r="E942" s="96"/>
      <c r="F942" s="96"/>
      <c r="G942" s="96"/>
      <c r="H942" s="96"/>
      <c r="I942" s="96"/>
      <c r="J942" s="96"/>
      <c r="K942" s="96"/>
      <c r="L942" s="96"/>
      <c r="M942" s="96"/>
      <c r="N942" s="96"/>
      <c r="O942" s="96"/>
      <c r="P942" s="96"/>
      <c r="Q942" s="96"/>
      <c r="R942" s="96"/>
      <c r="S942" s="96"/>
      <c r="T942" s="96"/>
      <c r="U942" s="96"/>
      <c r="V942" s="96"/>
      <c r="W942" s="96"/>
    </row>
    <row r="943" spans="1:23" ht="14.25" customHeight="1" x14ac:dyDescent="0.2">
      <c r="A943" s="96"/>
      <c r="B943" s="96"/>
      <c r="C943" s="96"/>
      <c r="D943" s="96"/>
      <c r="E943" s="96"/>
      <c r="F943" s="96"/>
      <c r="G943" s="96"/>
      <c r="H943" s="96"/>
      <c r="I943" s="96"/>
      <c r="J943" s="96"/>
      <c r="K943" s="96"/>
      <c r="L943" s="96"/>
      <c r="M943" s="96"/>
      <c r="N943" s="96"/>
      <c r="O943" s="96"/>
      <c r="P943" s="96"/>
      <c r="Q943" s="96"/>
      <c r="R943" s="96"/>
      <c r="S943" s="96"/>
      <c r="T943" s="96"/>
      <c r="U943" s="96"/>
      <c r="V943" s="96"/>
      <c r="W943" s="96"/>
    </row>
    <row r="944" spans="1:23" ht="14.25" customHeight="1" x14ac:dyDescent="0.2">
      <c r="A944" s="96"/>
      <c r="B944" s="96"/>
      <c r="C944" s="96"/>
      <c r="D944" s="96"/>
      <c r="E944" s="96"/>
      <c r="F944" s="96"/>
      <c r="G944" s="96"/>
      <c r="H944" s="96"/>
      <c r="I944" s="96"/>
      <c r="J944" s="96"/>
      <c r="K944" s="96"/>
      <c r="L944" s="96"/>
      <c r="M944" s="96"/>
      <c r="N944" s="96"/>
      <c r="O944" s="96"/>
      <c r="P944" s="96"/>
      <c r="Q944" s="96"/>
      <c r="R944" s="96"/>
      <c r="S944" s="96"/>
      <c r="T944" s="96"/>
      <c r="U944" s="96"/>
      <c r="V944" s="96"/>
      <c r="W944" s="96"/>
    </row>
    <row r="945" spans="1:23" ht="14.25" customHeight="1" x14ac:dyDescent="0.2">
      <c r="A945" s="96"/>
      <c r="B945" s="96"/>
      <c r="C945" s="96"/>
      <c r="D945" s="96"/>
      <c r="E945" s="96"/>
      <c r="F945" s="96"/>
      <c r="G945" s="96"/>
      <c r="H945" s="96"/>
      <c r="I945" s="96"/>
      <c r="J945" s="96"/>
      <c r="K945" s="96"/>
      <c r="L945" s="96"/>
      <c r="M945" s="96"/>
      <c r="N945" s="96"/>
      <c r="O945" s="96"/>
      <c r="P945" s="96"/>
      <c r="Q945" s="96"/>
      <c r="R945" s="96"/>
      <c r="S945" s="96"/>
      <c r="T945" s="96"/>
      <c r="U945" s="96"/>
      <c r="V945" s="96"/>
      <c r="W945" s="96"/>
    </row>
    <row r="946" spans="1:23" ht="14.25" customHeight="1" x14ac:dyDescent="0.2">
      <c r="A946" s="96"/>
      <c r="B946" s="96"/>
      <c r="C946" s="96"/>
      <c r="D946" s="96"/>
      <c r="E946" s="96"/>
      <c r="F946" s="96"/>
      <c r="G946" s="96"/>
      <c r="H946" s="96"/>
      <c r="I946" s="96"/>
      <c r="J946" s="96"/>
      <c r="K946" s="96"/>
      <c r="L946" s="96"/>
      <c r="M946" s="96"/>
      <c r="N946" s="96"/>
      <c r="O946" s="96"/>
      <c r="P946" s="96"/>
      <c r="Q946" s="96"/>
      <c r="R946" s="96"/>
      <c r="S946" s="96"/>
      <c r="T946" s="96"/>
      <c r="U946" s="96"/>
      <c r="V946" s="96"/>
      <c r="W946" s="96"/>
    </row>
    <row r="947" spans="1:23" ht="14.25" customHeight="1" x14ac:dyDescent="0.2">
      <c r="A947" s="96"/>
      <c r="B947" s="96"/>
      <c r="C947" s="96"/>
      <c r="D947" s="96"/>
      <c r="E947" s="96"/>
      <c r="F947" s="96"/>
      <c r="G947" s="96"/>
      <c r="H947" s="96"/>
      <c r="I947" s="96"/>
      <c r="J947" s="96"/>
      <c r="K947" s="96"/>
      <c r="L947" s="96"/>
      <c r="M947" s="96"/>
      <c r="N947" s="96"/>
      <c r="O947" s="96"/>
      <c r="P947" s="96"/>
      <c r="Q947" s="96"/>
      <c r="R947" s="96"/>
      <c r="S947" s="96"/>
      <c r="T947" s="96"/>
      <c r="U947" s="96"/>
      <c r="V947" s="96"/>
      <c r="W947" s="96"/>
    </row>
    <row r="948" spans="1:23" ht="14.25" customHeight="1" x14ac:dyDescent="0.2">
      <c r="A948" s="96"/>
      <c r="B948" s="96"/>
      <c r="C948" s="96"/>
      <c r="D948" s="96"/>
      <c r="E948" s="96"/>
      <c r="F948" s="96"/>
      <c r="G948" s="96"/>
      <c r="H948" s="96"/>
      <c r="I948" s="96"/>
      <c r="J948" s="96"/>
      <c r="K948" s="96"/>
      <c r="L948" s="96"/>
      <c r="M948" s="96"/>
      <c r="N948" s="96"/>
      <c r="O948" s="96"/>
      <c r="P948" s="96"/>
      <c r="Q948" s="96"/>
      <c r="R948" s="96"/>
      <c r="S948" s="96"/>
      <c r="T948" s="96"/>
      <c r="U948" s="96"/>
      <c r="V948" s="96"/>
      <c r="W948" s="96"/>
    </row>
    <row r="949" spans="1:23" ht="14.25" customHeight="1" x14ac:dyDescent="0.2">
      <c r="A949" s="96"/>
      <c r="B949" s="96"/>
      <c r="C949" s="96"/>
      <c r="D949" s="96"/>
      <c r="E949" s="96"/>
      <c r="F949" s="96"/>
      <c r="G949" s="96"/>
      <c r="H949" s="96"/>
      <c r="I949" s="96"/>
      <c r="J949" s="96"/>
      <c r="K949" s="96"/>
      <c r="L949" s="96"/>
      <c r="M949" s="96"/>
      <c r="N949" s="96"/>
      <c r="O949" s="96"/>
      <c r="P949" s="96"/>
      <c r="Q949" s="96"/>
      <c r="R949" s="96"/>
      <c r="S949" s="96"/>
      <c r="T949" s="96"/>
      <c r="U949" s="96"/>
      <c r="V949" s="96"/>
      <c r="W949" s="96"/>
    </row>
    <row r="950" spans="1:23" ht="14.25" customHeight="1" x14ac:dyDescent="0.2">
      <c r="A950" s="96"/>
      <c r="B950" s="96"/>
      <c r="C950" s="96"/>
      <c r="D950" s="96"/>
      <c r="E950" s="96"/>
      <c r="F950" s="96"/>
      <c r="G950" s="96"/>
      <c r="H950" s="96"/>
      <c r="I950" s="96"/>
      <c r="J950" s="96"/>
      <c r="K950" s="96"/>
      <c r="L950" s="96"/>
      <c r="M950" s="96"/>
      <c r="N950" s="96"/>
      <c r="O950" s="96"/>
      <c r="P950" s="96"/>
      <c r="Q950" s="96"/>
      <c r="R950" s="96"/>
      <c r="S950" s="96"/>
      <c r="T950" s="96"/>
      <c r="U950" s="96"/>
      <c r="V950" s="96"/>
      <c r="W950" s="96"/>
    </row>
    <row r="951" spans="1:23" ht="14.25" customHeight="1" x14ac:dyDescent="0.2">
      <c r="A951" s="96"/>
      <c r="B951" s="96"/>
      <c r="C951" s="96"/>
      <c r="D951" s="96"/>
      <c r="E951" s="96"/>
      <c r="F951" s="96"/>
      <c r="G951" s="96"/>
      <c r="H951" s="96"/>
      <c r="I951" s="96"/>
      <c r="J951" s="96"/>
      <c r="K951" s="96"/>
      <c r="L951" s="96"/>
      <c r="M951" s="96"/>
      <c r="N951" s="96"/>
      <c r="O951" s="96"/>
      <c r="P951" s="96"/>
      <c r="Q951" s="96"/>
      <c r="R951" s="96"/>
      <c r="S951" s="96"/>
      <c r="T951" s="96"/>
      <c r="U951" s="96"/>
      <c r="V951" s="96"/>
      <c r="W951" s="96"/>
    </row>
    <row r="952" spans="1:23" ht="14.25" customHeight="1" x14ac:dyDescent="0.2">
      <c r="A952" s="96"/>
      <c r="B952" s="96"/>
      <c r="C952" s="96"/>
      <c r="D952" s="96"/>
      <c r="E952" s="96"/>
      <c r="F952" s="96"/>
      <c r="G952" s="96"/>
      <c r="H952" s="96"/>
      <c r="I952" s="96"/>
      <c r="J952" s="96"/>
      <c r="K952" s="96"/>
      <c r="L952" s="96"/>
      <c r="M952" s="96"/>
      <c r="N952" s="96"/>
      <c r="O952" s="96"/>
      <c r="P952" s="96"/>
      <c r="Q952" s="96"/>
      <c r="R952" s="96"/>
      <c r="S952" s="96"/>
      <c r="T952" s="96"/>
      <c r="U952" s="96"/>
      <c r="V952" s="96"/>
      <c r="W952" s="96"/>
    </row>
    <row r="953" spans="1:23" ht="14.25" customHeight="1" x14ac:dyDescent="0.2">
      <c r="A953" s="96"/>
      <c r="B953" s="96"/>
      <c r="C953" s="96"/>
      <c r="D953" s="96"/>
      <c r="E953" s="96"/>
      <c r="F953" s="96"/>
      <c r="G953" s="96"/>
      <c r="H953" s="96"/>
      <c r="I953" s="96"/>
      <c r="J953" s="96"/>
      <c r="K953" s="96"/>
      <c r="L953" s="96"/>
      <c r="M953" s="96"/>
      <c r="N953" s="96"/>
      <c r="O953" s="96"/>
      <c r="P953" s="96"/>
      <c r="Q953" s="96"/>
      <c r="R953" s="96"/>
      <c r="S953" s="96"/>
      <c r="T953" s="96"/>
      <c r="U953" s="96"/>
      <c r="V953" s="96"/>
      <c r="W953" s="96"/>
    </row>
    <row r="954" spans="1:23" ht="14.25" customHeight="1" x14ac:dyDescent="0.2">
      <c r="A954" s="96"/>
      <c r="B954" s="96"/>
      <c r="C954" s="96"/>
      <c r="D954" s="96"/>
      <c r="E954" s="96"/>
      <c r="F954" s="96"/>
      <c r="G954" s="96"/>
      <c r="H954" s="96"/>
      <c r="I954" s="96"/>
      <c r="J954" s="96"/>
      <c r="K954" s="96"/>
      <c r="L954" s="96"/>
      <c r="M954" s="96"/>
      <c r="N954" s="96"/>
      <c r="O954" s="96"/>
      <c r="P954" s="96"/>
      <c r="Q954" s="96"/>
      <c r="R954" s="96"/>
      <c r="S954" s="96"/>
      <c r="T954" s="96"/>
      <c r="U954" s="96"/>
      <c r="V954" s="96"/>
      <c r="W954" s="96"/>
    </row>
    <row r="955" spans="1:23" ht="14.25" customHeight="1" x14ac:dyDescent="0.2">
      <c r="A955" s="96"/>
      <c r="B955" s="96"/>
      <c r="C955" s="96"/>
      <c r="D955" s="96"/>
      <c r="E955" s="96"/>
      <c r="F955" s="96"/>
      <c r="G955" s="96"/>
      <c r="H955" s="96"/>
      <c r="I955" s="96"/>
      <c r="J955" s="96"/>
      <c r="K955" s="96"/>
      <c r="L955" s="96"/>
      <c r="M955" s="96"/>
      <c r="N955" s="96"/>
      <c r="O955" s="96"/>
      <c r="P955" s="96"/>
      <c r="Q955" s="96"/>
      <c r="R955" s="96"/>
      <c r="S955" s="96"/>
      <c r="T955" s="96"/>
      <c r="U955" s="96"/>
      <c r="V955" s="96"/>
      <c r="W955" s="96"/>
    </row>
    <row r="956" spans="1:23" ht="14.25" customHeight="1" x14ac:dyDescent="0.2">
      <c r="A956" s="96"/>
      <c r="B956" s="96"/>
      <c r="C956" s="96"/>
      <c r="D956" s="96"/>
      <c r="E956" s="96"/>
      <c r="F956" s="96"/>
      <c r="G956" s="96"/>
      <c r="H956" s="96"/>
      <c r="I956" s="96"/>
      <c r="J956" s="96"/>
      <c r="K956" s="96"/>
      <c r="L956" s="96"/>
      <c r="M956" s="96"/>
      <c r="N956" s="96"/>
      <c r="O956" s="96"/>
      <c r="P956" s="96"/>
      <c r="Q956" s="96"/>
      <c r="R956" s="96"/>
      <c r="S956" s="96"/>
      <c r="T956" s="96"/>
      <c r="U956" s="96"/>
      <c r="V956" s="96"/>
      <c r="W956" s="96"/>
    </row>
    <row r="957" spans="1:23" ht="14.25" customHeight="1" x14ac:dyDescent="0.2">
      <c r="A957" s="96"/>
      <c r="B957" s="96"/>
      <c r="C957" s="96"/>
      <c r="D957" s="96"/>
      <c r="E957" s="96"/>
      <c r="F957" s="96"/>
      <c r="G957" s="96"/>
      <c r="H957" s="96"/>
      <c r="I957" s="96"/>
      <c r="J957" s="96"/>
      <c r="K957" s="96"/>
      <c r="L957" s="96"/>
      <c r="M957" s="96"/>
      <c r="N957" s="96"/>
      <c r="O957" s="96"/>
      <c r="P957" s="96"/>
      <c r="Q957" s="96"/>
      <c r="R957" s="96"/>
      <c r="S957" s="96"/>
      <c r="T957" s="96"/>
      <c r="U957" s="96"/>
      <c r="V957" s="96"/>
      <c r="W957" s="96"/>
    </row>
    <row r="958" spans="1:23" ht="14.25" customHeight="1" x14ac:dyDescent="0.2">
      <c r="A958" s="96"/>
      <c r="B958" s="96"/>
      <c r="C958" s="96"/>
      <c r="D958" s="96"/>
      <c r="E958" s="96"/>
      <c r="F958" s="96"/>
      <c r="G958" s="96"/>
      <c r="H958" s="96"/>
      <c r="I958" s="96"/>
      <c r="J958" s="96"/>
      <c r="K958" s="96"/>
      <c r="L958" s="96"/>
      <c r="M958" s="96"/>
      <c r="N958" s="96"/>
      <c r="O958" s="96"/>
      <c r="P958" s="96"/>
      <c r="Q958" s="96"/>
      <c r="R958" s="96"/>
      <c r="S958" s="96"/>
      <c r="T958" s="96"/>
      <c r="U958" s="96"/>
      <c r="V958" s="96"/>
      <c r="W958" s="96"/>
    </row>
    <row r="959" spans="1:23" ht="14.25" customHeight="1" x14ac:dyDescent="0.2">
      <c r="A959" s="96"/>
      <c r="B959" s="96"/>
      <c r="C959" s="96"/>
      <c r="D959" s="96"/>
      <c r="E959" s="96"/>
      <c r="F959" s="96"/>
      <c r="G959" s="96"/>
      <c r="H959" s="96"/>
      <c r="I959" s="96"/>
      <c r="J959" s="96"/>
      <c r="K959" s="96"/>
      <c r="L959" s="96"/>
      <c r="M959" s="96"/>
      <c r="N959" s="96"/>
      <c r="O959" s="96"/>
      <c r="P959" s="96"/>
      <c r="Q959" s="96"/>
      <c r="R959" s="96"/>
      <c r="S959" s="96"/>
      <c r="T959" s="96"/>
      <c r="U959" s="96"/>
      <c r="V959" s="96"/>
      <c r="W959" s="96"/>
    </row>
    <row r="960" spans="1:23" ht="14.25" customHeight="1" x14ac:dyDescent="0.2">
      <c r="A960" s="96"/>
      <c r="B960" s="96"/>
      <c r="C960" s="96"/>
      <c r="D960" s="96"/>
      <c r="E960" s="96"/>
      <c r="F960" s="96"/>
      <c r="G960" s="96"/>
      <c r="H960" s="96"/>
      <c r="I960" s="96"/>
      <c r="J960" s="96"/>
      <c r="K960" s="96"/>
      <c r="L960" s="96"/>
      <c r="M960" s="96"/>
      <c r="N960" s="96"/>
      <c r="O960" s="96"/>
      <c r="P960" s="96"/>
      <c r="Q960" s="96"/>
      <c r="R960" s="96"/>
      <c r="S960" s="96"/>
      <c r="T960" s="96"/>
      <c r="U960" s="96"/>
      <c r="V960" s="96"/>
      <c r="W960" s="96"/>
    </row>
    <row r="961" spans="1:23" ht="14.25" customHeight="1" x14ac:dyDescent="0.2">
      <c r="A961" s="96"/>
      <c r="B961" s="96"/>
      <c r="C961" s="96"/>
      <c r="D961" s="96"/>
      <c r="E961" s="96"/>
      <c r="F961" s="96"/>
      <c r="G961" s="96"/>
      <c r="H961" s="96"/>
      <c r="I961" s="96"/>
      <c r="J961" s="96"/>
      <c r="K961" s="96"/>
      <c r="L961" s="96"/>
      <c r="M961" s="96"/>
      <c r="N961" s="96"/>
      <c r="O961" s="96"/>
      <c r="P961" s="96"/>
      <c r="Q961" s="96"/>
      <c r="R961" s="96"/>
      <c r="S961" s="96"/>
      <c r="T961" s="96"/>
      <c r="U961" s="96"/>
      <c r="V961" s="96"/>
      <c r="W961" s="96"/>
    </row>
    <row r="962" spans="1:23" ht="14.25" customHeight="1" x14ac:dyDescent="0.2">
      <c r="A962" s="96"/>
      <c r="B962" s="96"/>
      <c r="C962" s="96"/>
      <c r="D962" s="96"/>
      <c r="E962" s="96"/>
      <c r="F962" s="96"/>
      <c r="G962" s="96"/>
      <c r="H962" s="96"/>
      <c r="I962" s="96"/>
      <c r="J962" s="96"/>
      <c r="K962" s="96"/>
      <c r="L962" s="96"/>
      <c r="M962" s="96"/>
      <c r="N962" s="96"/>
      <c r="O962" s="96"/>
      <c r="P962" s="96"/>
      <c r="Q962" s="96"/>
      <c r="R962" s="96"/>
      <c r="S962" s="96"/>
      <c r="T962" s="96"/>
      <c r="U962" s="96"/>
      <c r="V962" s="96"/>
      <c r="W962" s="96"/>
    </row>
    <row r="963" spans="1:23" ht="14.25" customHeight="1" x14ac:dyDescent="0.2">
      <c r="A963" s="96"/>
      <c r="B963" s="96"/>
      <c r="C963" s="96"/>
      <c r="D963" s="96"/>
      <c r="E963" s="96"/>
      <c r="F963" s="96"/>
      <c r="G963" s="96"/>
      <c r="H963" s="96"/>
      <c r="I963" s="96"/>
      <c r="J963" s="96"/>
      <c r="K963" s="96"/>
      <c r="L963" s="96"/>
      <c r="M963" s="96"/>
      <c r="N963" s="96"/>
      <c r="O963" s="96"/>
      <c r="P963" s="96"/>
      <c r="Q963" s="96"/>
      <c r="R963" s="96"/>
      <c r="S963" s="96"/>
      <c r="T963" s="96"/>
      <c r="U963" s="96"/>
      <c r="V963" s="96"/>
      <c r="W963" s="96"/>
    </row>
  </sheetData>
  <pageMargins left="0.7" right="0.7" top="0.75" bottom="0.7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outlinePr summaryBelow="0" summaryRight="0"/>
  </sheetPr>
  <dimension ref="A1:AH65"/>
  <sheetViews>
    <sheetView topLeftCell="L2" zoomScale="90" zoomScaleNormal="90" workbookViewId="0">
      <selection activeCell="O16" sqref="O16"/>
    </sheetView>
  </sheetViews>
  <sheetFormatPr baseColWidth="10" defaultColWidth="0" defaultRowHeight="15.75" customHeight="1" zeroHeight="1" x14ac:dyDescent="0.2"/>
  <cols>
    <col min="1" max="1" width="52.75" style="11" customWidth="1"/>
    <col min="2" max="2" width="19.625" style="11" customWidth="1"/>
    <col min="3" max="3" width="2.625" style="107" customWidth="1"/>
    <col min="4" max="4" width="78.125" style="11" customWidth="1"/>
    <col min="5" max="5" width="2.625" style="109" customWidth="1"/>
    <col min="6" max="6" width="101.75" style="11" customWidth="1"/>
    <col min="7" max="7" width="2.625" style="109" customWidth="1"/>
    <col min="8" max="8" width="73" style="11" customWidth="1"/>
    <col min="9" max="9" width="2.625" style="109" customWidth="1"/>
    <col min="10" max="10" width="14.625" style="11" customWidth="1"/>
    <col min="11" max="11" width="2.625" style="109" customWidth="1"/>
    <col min="12" max="12" width="14.625" style="11" customWidth="1"/>
    <col min="13" max="13" width="2.625" style="109" customWidth="1"/>
    <col min="14" max="14" width="8.75" style="11" customWidth="1"/>
    <col min="15" max="15" width="40.125" style="11" bestFit="1" customWidth="1"/>
    <col min="16" max="17" width="8.75" style="11" customWidth="1"/>
    <col min="18" max="34" width="13" style="11" hidden="1" customWidth="1"/>
    <col min="35" max="35" width="8.75" style="11" hidden="1" customWidth="1"/>
    <col min="36" max="16384" width="8.75" style="11" hidden="1"/>
  </cols>
  <sheetData>
    <row r="1" spans="1:34" ht="15.75" hidden="1" customHeight="1" x14ac:dyDescent="0.2">
      <c r="A1" s="116" t="s">
        <v>1644</v>
      </c>
    </row>
    <row r="2" spans="1:34" ht="13.5" customHeight="1" x14ac:dyDescent="0.2">
      <c r="A2" s="13" t="s">
        <v>1645</v>
      </c>
      <c r="B2" s="13" t="s">
        <v>1646</v>
      </c>
      <c r="C2" s="106"/>
      <c r="D2" s="13" t="s">
        <v>4</v>
      </c>
      <c r="E2" s="108"/>
      <c r="F2" s="13" t="s">
        <v>1647</v>
      </c>
      <c r="G2" s="108"/>
      <c r="H2" s="13" t="s">
        <v>1648</v>
      </c>
      <c r="I2" s="108"/>
      <c r="J2" s="67" t="s">
        <v>1649</v>
      </c>
      <c r="K2" s="112"/>
      <c r="L2" s="67" t="s">
        <v>1650</v>
      </c>
      <c r="M2" s="112"/>
      <c r="N2" s="67" t="s">
        <v>1651</v>
      </c>
      <c r="P2" s="51"/>
      <c r="Q2" s="13"/>
      <c r="R2" s="13"/>
      <c r="S2" s="13"/>
      <c r="T2" s="13"/>
      <c r="U2" s="13"/>
      <c r="V2" s="13"/>
      <c r="W2" s="13"/>
      <c r="X2" s="13"/>
      <c r="Y2" s="13"/>
      <c r="Z2" s="13"/>
      <c r="AA2" s="13"/>
      <c r="AB2" s="13"/>
      <c r="AC2" s="13"/>
      <c r="AD2" s="13"/>
      <c r="AE2" s="13"/>
      <c r="AF2" s="13"/>
      <c r="AG2" s="13"/>
      <c r="AH2" s="13"/>
    </row>
    <row r="3" spans="1:34" ht="13.5" customHeight="1" x14ac:dyDescent="0.2">
      <c r="A3" s="12" t="s">
        <v>1652</v>
      </c>
      <c r="B3" s="12" t="s">
        <v>1653</v>
      </c>
      <c r="D3" s="12" t="s">
        <v>1654</v>
      </c>
      <c r="F3" s="12" t="s">
        <v>1655</v>
      </c>
      <c r="H3" s="93" t="s">
        <v>1656</v>
      </c>
      <c r="I3" s="110"/>
      <c r="J3" s="11" t="s">
        <v>28</v>
      </c>
      <c r="L3" s="11" t="s">
        <v>1657</v>
      </c>
      <c r="N3" s="68" t="s">
        <v>1658</v>
      </c>
      <c r="O3" s="68" t="s">
        <v>1659</v>
      </c>
      <c r="P3" s="69" t="s">
        <v>1660</v>
      </c>
    </row>
    <row r="4" spans="1:34" ht="13.5" customHeight="1" x14ac:dyDescent="0.2">
      <c r="A4" s="12" t="s">
        <v>1661</v>
      </c>
      <c r="B4" s="12" t="s">
        <v>1662</v>
      </c>
      <c r="D4" s="12" t="s">
        <v>1663</v>
      </c>
      <c r="F4" s="12" t="s">
        <v>1664</v>
      </c>
      <c r="H4" s="12" t="s">
        <v>1665</v>
      </c>
      <c r="I4" s="111"/>
      <c r="J4" s="11" t="s">
        <v>33</v>
      </c>
      <c r="L4" s="11" t="s">
        <v>1386</v>
      </c>
      <c r="N4" s="11" t="s">
        <v>1666</v>
      </c>
      <c r="O4" s="11" t="s">
        <v>1667</v>
      </c>
      <c r="P4" s="51">
        <f>COUNTIF('(backend scoring)'!$B:$B,'Auto Responses'!$N4)</f>
        <v>9</v>
      </c>
    </row>
    <row r="5" spans="1:34" ht="13.5" customHeight="1" x14ac:dyDescent="0.2">
      <c r="A5" s="12" t="s">
        <v>1668</v>
      </c>
      <c r="B5" s="12" t="s">
        <v>1669</v>
      </c>
      <c r="D5" s="12" t="s">
        <v>1670</v>
      </c>
      <c r="F5" s="12" t="s">
        <v>1671</v>
      </c>
      <c r="H5" s="12" t="s">
        <v>1672</v>
      </c>
      <c r="I5" s="111"/>
      <c r="L5" s="11" t="s">
        <v>1673</v>
      </c>
      <c r="N5" s="11" t="s">
        <v>1674</v>
      </c>
      <c r="O5" s="11" t="s">
        <v>1675</v>
      </c>
      <c r="P5" s="51">
        <f>COUNTIF('(backend scoring)'!$B:$B,'Auto Responses'!$N5)</f>
        <v>5</v>
      </c>
    </row>
    <row r="6" spans="1:34" ht="13.5" customHeight="1" x14ac:dyDescent="0.2">
      <c r="A6" s="12" t="s">
        <v>1676</v>
      </c>
      <c r="B6" s="12" t="s">
        <v>1677</v>
      </c>
      <c r="D6" s="12" t="s">
        <v>1678</v>
      </c>
      <c r="F6" s="12" t="s">
        <v>1679</v>
      </c>
      <c r="L6" s="11" t="s">
        <v>1680</v>
      </c>
      <c r="N6" s="11" t="s">
        <v>1681</v>
      </c>
      <c r="O6" s="11" t="s">
        <v>1682</v>
      </c>
      <c r="P6" s="51">
        <f>COUNTIF('(backend scoring)'!$B:$B,'Auto Responses'!$N6)</f>
        <v>8</v>
      </c>
    </row>
    <row r="7" spans="1:34" ht="13.5" customHeight="1" x14ac:dyDescent="0.2">
      <c r="A7" s="12" t="s">
        <v>1683</v>
      </c>
      <c r="B7" s="12" t="s">
        <v>1684</v>
      </c>
      <c r="D7" s="12" t="s">
        <v>1685</v>
      </c>
      <c r="F7" s="12" t="s">
        <v>1686</v>
      </c>
      <c r="J7" s="11" t="s">
        <v>1687</v>
      </c>
      <c r="L7" s="11" t="s">
        <v>1688</v>
      </c>
      <c r="N7" s="11" t="s">
        <v>1689</v>
      </c>
      <c r="O7" s="11" t="s">
        <v>1690</v>
      </c>
      <c r="P7" s="51">
        <f>COUNTIF('(backend scoring)'!$B:$B,'Auto Responses'!$N7)</f>
        <v>7</v>
      </c>
    </row>
    <row r="8" spans="1:34" ht="13.5" customHeight="1" x14ac:dyDescent="0.2">
      <c r="A8" s="12" t="s">
        <v>1691</v>
      </c>
      <c r="B8" s="12" t="s">
        <v>1692</v>
      </c>
      <c r="D8" s="11" t="s">
        <v>1693</v>
      </c>
      <c r="F8" s="11" t="s">
        <v>1694</v>
      </c>
      <c r="J8" s="11" t="s">
        <v>1695</v>
      </c>
      <c r="L8" s="11" t="s">
        <v>1696</v>
      </c>
      <c r="N8" s="11" t="s">
        <v>1697</v>
      </c>
      <c r="O8" s="11" t="s">
        <v>1698</v>
      </c>
      <c r="P8" s="51">
        <f>COUNTIF('(backend scoring)'!$B:$B,'Auto Responses'!$N8)</f>
        <v>18</v>
      </c>
    </row>
    <row r="9" spans="1:34" ht="13.5" customHeight="1" x14ac:dyDescent="0.2">
      <c r="A9" s="12" t="s">
        <v>1699</v>
      </c>
      <c r="B9" s="12" t="s">
        <v>1700</v>
      </c>
      <c r="D9" s="11" t="s">
        <v>1701</v>
      </c>
      <c r="L9" s="11" t="s">
        <v>1419</v>
      </c>
      <c r="N9" s="11" t="s">
        <v>1702</v>
      </c>
      <c r="O9" s="11" t="s">
        <v>1703</v>
      </c>
      <c r="P9" s="51">
        <f>COUNTIF('(backend scoring)'!$B:$B,'Auto Responses'!$N9)</f>
        <v>5</v>
      </c>
    </row>
    <row r="10" spans="1:34" ht="13.5" customHeight="1" x14ac:dyDescent="0.2">
      <c r="A10" s="12" t="s">
        <v>1704</v>
      </c>
      <c r="B10" s="12" t="s">
        <v>1705</v>
      </c>
      <c r="N10" s="11" t="s">
        <v>1706</v>
      </c>
      <c r="O10" s="11" t="s">
        <v>1707</v>
      </c>
      <c r="P10" s="51">
        <f>COUNTIF('(backend scoring)'!$B:$B,'Auto Responses'!$N10)</f>
        <v>9</v>
      </c>
    </row>
    <row r="11" spans="1:34" ht="13.5" customHeight="1" x14ac:dyDescent="0.2">
      <c r="A11" s="12" t="s">
        <v>1708</v>
      </c>
      <c r="B11" s="12" t="s">
        <v>1709</v>
      </c>
      <c r="J11" s="11" t="s">
        <v>645</v>
      </c>
      <c r="N11" s="11" t="s">
        <v>1710</v>
      </c>
      <c r="O11" s="11" t="s">
        <v>1711</v>
      </c>
      <c r="P11" s="51">
        <f>COUNTIF('(backend scoring)'!$B:$B,'Auto Responses'!$N11)</f>
        <v>14</v>
      </c>
    </row>
    <row r="12" spans="1:34" ht="13.5" customHeight="1" x14ac:dyDescent="0.2">
      <c r="A12" s="12" t="s">
        <v>1712</v>
      </c>
      <c r="B12" s="12" t="s">
        <v>1713</v>
      </c>
      <c r="F12" s="12"/>
      <c r="J12" s="11" t="s">
        <v>702</v>
      </c>
      <c r="N12" s="11" t="s">
        <v>1714</v>
      </c>
      <c r="O12" s="11" t="s">
        <v>1715</v>
      </c>
      <c r="P12" s="51">
        <f>COUNTIF('(backend scoring)'!$B:$B,'Auto Responses'!$N12)</f>
        <v>18</v>
      </c>
    </row>
    <row r="13" spans="1:34" ht="13.5" customHeight="1" x14ac:dyDescent="0.2">
      <c r="A13" s="12" t="s">
        <v>1716</v>
      </c>
      <c r="B13" s="12" t="s">
        <v>1717</v>
      </c>
      <c r="F13" s="12"/>
      <c r="J13" s="11" t="s">
        <v>651</v>
      </c>
      <c r="N13" s="11" t="s">
        <v>1718</v>
      </c>
      <c r="O13" s="11" t="s">
        <v>1719</v>
      </c>
      <c r="P13" s="51">
        <f>COUNTIF('(backend scoring)'!$B:$B,'Auto Responses'!$N13)</f>
        <v>16</v>
      </c>
    </row>
    <row r="14" spans="1:34" ht="13.5" customHeight="1" x14ac:dyDescent="0.2">
      <c r="A14" s="12" t="s">
        <v>672</v>
      </c>
      <c r="B14" s="12" t="s">
        <v>1720</v>
      </c>
      <c r="J14" s="11" t="s">
        <v>1721</v>
      </c>
      <c r="N14" s="11" t="s">
        <v>1722</v>
      </c>
      <c r="O14" s="11" t="s">
        <v>1723</v>
      </c>
      <c r="P14" s="51">
        <f>COUNTIF('(backend scoring)'!$B:$B,'Auto Responses'!$N14)</f>
        <v>23</v>
      </c>
    </row>
    <row r="15" spans="1:34" ht="13.5" customHeight="1" x14ac:dyDescent="0.2">
      <c r="A15" s="12" t="s">
        <v>671</v>
      </c>
      <c r="B15" s="12" t="s">
        <v>1724</v>
      </c>
      <c r="N15" s="11" t="s">
        <v>1725</v>
      </c>
      <c r="O15" s="11" t="s">
        <v>1726</v>
      </c>
      <c r="P15" s="51">
        <f>COUNTIF('(backend scoring)'!$B:$B,'Auto Responses'!$N15)</f>
        <v>16</v>
      </c>
    </row>
    <row r="16" spans="1:34" ht="13.5" customHeight="1" x14ac:dyDescent="0.2">
      <c r="A16" s="12" t="s">
        <v>1727</v>
      </c>
      <c r="B16" s="12" t="s">
        <v>1728</v>
      </c>
      <c r="N16" s="11" t="s">
        <v>1729</v>
      </c>
      <c r="O16" s="11" t="s">
        <v>1730</v>
      </c>
      <c r="P16" s="51">
        <f>COUNTIF('(backend scoring)'!$B:$B,'Auto Responses'!$N16)</f>
        <v>11</v>
      </c>
    </row>
    <row r="17" spans="1:20" ht="13.5" customHeight="1" x14ac:dyDescent="0.2">
      <c r="A17" s="12" t="s">
        <v>1731</v>
      </c>
      <c r="B17" s="12" t="s">
        <v>1732</v>
      </c>
      <c r="J17" s="11" t="s">
        <v>1733</v>
      </c>
      <c r="N17" s="11" t="s">
        <v>1734</v>
      </c>
      <c r="O17" s="11" t="s">
        <v>1735</v>
      </c>
      <c r="P17" s="51">
        <f>COUNTIF('(backend scoring)'!$B:$B,'Auto Responses'!$N17)</f>
        <v>15</v>
      </c>
    </row>
    <row r="18" spans="1:20" ht="13.5" customHeight="1" x14ac:dyDescent="0.2">
      <c r="A18" s="12" t="s">
        <v>1736</v>
      </c>
      <c r="B18" s="12" t="s">
        <v>1737</v>
      </c>
      <c r="J18" s="11" t="s">
        <v>1738</v>
      </c>
      <c r="N18" s="11" t="s">
        <v>1739</v>
      </c>
      <c r="O18" s="11" t="s">
        <v>1740</v>
      </c>
      <c r="P18" s="51">
        <f>COUNTIF('(backend scoring)'!$B:$B,'Auto Responses'!$N18)</f>
        <v>4</v>
      </c>
    </row>
    <row r="19" spans="1:20" ht="13.5" customHeight="1" x14ac:dyDescent="0.2">
      <c r="A19" s="12" t="s">
        <v>1741</v>
      </c>
      <c r="B19" s="12" t="s">
        <v>1742</v>
      </c>
      <c r="J19" s="11" t="s">
        <v>1743</v>
      </c>
      <c r="N19" s="11" t="s">
        <v>1744</v>
      </c>
      <c r="O19" s="11" t="s">
        <v>1745</v>
      </c>
      <c r="P19" s="51">
        <f>COUNTIF('(backend scoring)'!$B:$B,'Auto Responses'!$N19)</f>
        <v>6</v>
      </c>
    </row>
    <row r="20" spans="1:20" ht="13.5" customHeight="1" x14ac:dyDescent="0.2">
      <c r="A20" s="12" t="s">
        <v>1746</v>
      </c>
      <c r="B20" s="12" t="s">
        <v>1747</v>
      </c>
      <c r="J20" s="11" t="s">
        <v>1748</v>
      </c>
      <c r="N20" s="11" t="s">
        <v>1749</v>
      </c>
      <c r="O20" s="11" t="s">
        <v>1750</v>
      </c>
      <c r="P20" s="51">
        <f>COUNTIF('(backend scoring)'!$B:$B,'Auto Responses'!$N20)</f>
        <v>29</v>
      </c>
    </row>
    <row r="21" spans="1:20" ht="13.5" customHeight="1" x14ac:dyDescent="0.2">
      <c r="A21" s="12" t="s">
        <v>1751</v>
      </c>
      <c r="B21" s="12" t="s">
        <v>1752</v>
      </c>
      <c r="J21" s="11" t="s">
        <v>1753</v>
      </c>
      <c r="N21" s="11" t="s">
        <v>1754</v>
      </c>
      <c r="O21" s="11" t="s">
        <v>1755</v>
      </c>
      <c r="P21" s="51">
        <f>COUNTIF('(backend scoring)'!$B:$B,'Auto Responses'!$N21)</f>
        <v>12</v>
      </c>
    </row>
    <row r="22" spans="1:20" ht="13.5" customHeight="1" x14ac:dyDescent="0.2">
      <c r="A22" s="12" t="s">
        <v>1756</v>
      </c>
      <c r="B22" s="12" t="s">
        <v>1757</v>
      </c>
      <c r="J22" s="11" t="s">
        <v>1758</v>
      </c>
      <c r="N22" s="11" t="s">
        <v>1759</v>
      </c>
      <c r="O22" s="11" t="s">
        <v>1760</v>
      </c>
      <c r="P22" s="51">
        <f>COUNTIF('(backend scoring)'!$B:$B,'Auto Responses'!$N22)</f>
        <v>10</v>
      </c>
    </row>
    <row r="23" spans="1:20" ht="13.5" customHeight="1" x14ac:dyDescent="0.2">
      <c r="A23" s="12" t="s">
        <v>1761</v>
      </c>
      <c r="B23" s="12" t="s">
        <v>1762</v>
      </c>
      <c r="J23" s="11" t="s">
        <v>256</v>
      </c>
      <c r="N23" s="11" t="s">
        <v>1763</v>
      </c>
      <c r="O23" s="11" t="s">
        <v>1764</v>
      </c>
      <c r="P23" s="51">
        <f>COUNTIF('(backend scoring)'!$B:$B,'Auto Responses'!$N23)</f>
        <v>5</v>
      </c>
    </row>
    <row r="24" spans="1:20" ht="13.5" customHeight="1" x14ac:dyDescent="0.2">
      <c r="A24" s="12" t="s">
        <v>1765</v>
      </c>
      <c r="B24" s="12" t="s">
        <v>1766</v>
      </c>
      <c r="N24" s="11" t="s">
        <v>1767</v>
      </c>
      <c r="O24" s="11" t="s">
        <v>1768</v>
      </c>
      <c r="P24" s="51">
        <f>COUNTIF('(backend scoring)'!$B:$B,'Auto Responses'!$N24)</f>
        <v>4</v>
      </c>
    </row>
    <row r="25" spans="1:20" ht="13.5" customHeight="1" x14ac:dyDescent="0.2">
      <c r="A25" s="12" t="s">
        <v>1769</v>
      </c>
      <c r="B25" s="12" t="s">
        <v>1770</v>
      </c>
      <c r="N25" s="11" t="s">
        <v>1771</v>
      </c>
      <c r="O25" s="11" t="s">
        <v>1772</v>
      </c>
      <c r="P25" s="51">
        <f>COUNTIF('(backend scoring)'!$B:$B,'Auto Responses'!$N25)</f>
        <v>3</v>
      </c>
    </row>
    <row r="26" spans="1:20" ht="13.5" customHeight="1" x14ac:dyDescent="0.2">
      <c r="A26" s="12" t="s">
        <v>1773</v>
      </c>
      <c r="B26" s="12" t="s">
        <v>1774</v>
      </c>
      <c r="N26" s="11" t="s">
        <v>1775</v>
      </c>
      <c r="O26" s="11" t="s">
        <v>1776</v>
      </c>
      <c r="P26" s="51">
        <f>COUNTIF('(backend scoring)'!$B:$B,'Auto Responses'!$N26)</f>
        <v>2</v>
      </c>
    </row>
    <row r="27" spans="1:20" ht="15.75" customHeight="1" x14ac:dyDescent="0.2">
      <c r="A27" s="11" t="s">
        <v>1777</v>
      </c>
      <c r="J27" s="11" t="s">
        <v>647</v>
      </c>
      <c r="N27" s="11" t="s">
        <v>1778</v>
      </c>
      <c r="O27" s="11" t="s">
        <v>1779</v>
      </c>
      <c r="P27" s="51">
        <f>COUNTIF('(backend scoring)'!$B:$B,'Auto Responses'!$N27)</f>
        <v>2</v>
      </c>
    </row>
    <row r="28" spans="1:20" ht="15.75" customHeight="1" x14ac:dyDescent="0.2">
      <c r="A28" s="12" t="s">
        <v>1780</v>
      </c>
      <c r="J28" s="11" t="s">
        <v>81</v>
      </c>
      <c r="N28" s="11" t="s">
        <v>1781</v>
      </c>
      <c r="O28" s="11" t="s">
        <v>1782</v>
      </c>
      <c r="P28" s="51">
        <f>COUNTIF('(backend scoring)'!$B:$B,'Auto Responses'!$N28)</f>
        <v>8</v>
      </c>
    </row>
    <row r="29" spans="1:20" ht="15.75" customHeight="1" x14ac:dyDescent="0.2">
      <c r="A29" s="12"/>
      <c r="N29" s="11" t="s">
        <v>1783</v>
      </c>
      <c r="O29" s="11" t="s">
        <v>1784</v>
      </c>
      <c r="P29" s="51">
        <f>COUNTIF('(backend scoring)'!$B:$B,'Auto Responses'!$N29)</f>
        <v>13</v>
      </c>
    </row>
    <row r="30" spans="1:20" ht="15.75" customHeight="1" x14ac:dyDescent="0.2">
      <c r="A30" s="12"/>
      <c r="N30" s="11" t="s">
        <v>1785</v>
      </c>
      <c r="O30" s="11" t="s">
        <v>1786</v>
      </c>
      <c r="P30" s="51">
        <f>COUNTIF('(backend scoring)'!$B:$B,'Auto Responses'!$N30)</f>
        <v>5</v>
      </c>
    </row>
    <row r="31" spans="1:20" ht="15.75" customHeight="1" x14ac:dyDescent="0.2">
      <c r="A31" s="12"/>
      <c r="N31" s="11" t="s">
        <v>1787</v>
      </c>
      <c r="O31" s="11" t="s">
        <v>1788</v>
      </c>
      <c r="P31" s="51">
        <f>COUNTIF('(backend scoring)'!$B:$B,'Auto Responses'!$N31)</f>
        <v>15</v>
      </c>
      <c r="T31" s="12"/>
    </row>
    <row r="32" spans="1:20" ht="15.75" customHeight="1" x14ac:dyDescent="0.2">
      <c r="A32" s="12"/>
      <c r="N32" s="11" t="s">
        <v>1789</v>
      </c>
      <c r="O32" s="11" t="s">
        <v>1790</v>
      </c>
      <c r="P32" s="51">
        <f>COUNTIF('(backend scoring)'!$B:$B,'Auto Responses'!$N32)</f>
        <v>8</v>
      </c>
    </row>
    <row r="33" spans="1:16" ht="15.75" customHeight="1" x14ac:dyDescent="0.2">
      <c r="N33" s="11" t="s">
        <v>1791</v>
      </c>
      <c r="O33" s="11" t="s">
        <v>1792</v>
      </c>
      <c r="P33" s="51">
        <f>COUNTIF('(backend scoring)'!$B:$B,'Auto Responses'!$N33)</f>
        <v>2</v>
      </c>
    </row>
    <row r="34" spans="1:16" ht="15.75" customHeight="1" x14ac:dyDescent="0.2">
      <c r="A34" s="12"/>
      <c r="N34" s="11" t="s">
        <v>1793</v>
      </c>
      <c r="O34" s="11" t="s">
        <v>1794</v>
      </c>
      <c r="P34" s="51">
        <f>COUNTIF('(backend scoring)'!$B:$B,'Auto Responses'!$N34)</f>
        <v>5</v>
      </c>
    </row>
    <row r="35" spans="1:16" ht="15.75" customHeight="1" x14ac:dyDescent="0.2">
      <c r="A35" s="12"/>
      <c r="N35" s="11" t="s">
        <v>1795</v>
      </c>
      <c r="O35" s="11" t="s">
        <v>1796</v>
      </c>
      <c r="P35" s="51">
        <f>COUNTIF('(backend scoring)'!$B:$B,'Auto Responses'!$N35)</f>
        <v>5</v>
      </c>
    </row>
    <row r="36" spans="1:16" ht="15.75" customHeight="1" x14ac:dyDescent="0.2">
      <c r="A36" s="12" t="s">
        <v>1797</v>
      </c>
      <c r="N36" s="11" t="s">
        <v>1798</v>
      </c>
      <c r="O36" s="11" t="s">
        <v>1799</v>
      </c>
      <c r="P36" s="51">
        <f>COUNTIF('(backend scoring)'!$B:$B,'Auto Responses'!$N36)</f>
        <v>5</v>
      </c>
    </row>
    <row r="37" spans="1:16" ht="15.75" customHeight="1" x14ac:dyDescent="0.2">
      <c r="A37" s="12"/>
      <c r="N37" s="11" t="s">
        <v>1800</v>
      </c>
      <c r="O37" s="11" t="s">
        <v>1801</v>
      </c>
      <c r="P37" s="51">
        <f>COUNTIF('(backend scoring)'!$B:$B,'Auto Responses'!$N37)</f>
        <v>8</v>
      </c>
    </row>
    <row r="38" spans="1:16" ht="15.75" customHeight="1" x14ac:dyDescent="0.2">
      <c r="A38" s="12"/>
      <c r="N38" s="11" t="s">
        <v>1802</v>
      </c>
      <c r="O38" s="11" t="s">
        <v>1803</v>
      </c>
      <c r="P38" s="51">
        <f>COUNTIF('(backend scoring)'!$B:$B,'Auto Responses'!$N38)</f>
        <v>6</v>
      </c>
    </row>
    <row r="39" spans="1:16" ht="15.75" customHeight="1" x14ac:dyDescent="0.2">
      <c r="A39" s="114" t="s">
        <v>477</v>
      </c>
    </row>
    <row r="40" spans="1:16" ht="15.75" hidden="1" customHeight="1" x14ac:dyDescent="0.2">
      <c r="A40" s="12"/>
    </row>
    <row r="41" spans="1:16" ht="15.75" hidden="1" customHeight="1" x14ac:dyDescent="0.2">
      <c r="A41" s="12"/>
    </row>
    <row r="42" spans="1:16" ht="15.75" hidden="1" customHeight="1" x14ac:dyDescent="0.2">
      <c r="A42" s="93"/>
    </row>
    <row r="43" spans="1:16" ht="15.75" hidden="1" customHeight="1" x14ac:dyDescent="0.2">
      <c r="A43" s="12"/>
    </row>
    <row r="44" spans="1:16" ht="15.75" hidden="1" customHeight="1" x14ac:dyDescent="0.2">
      <c r="A44" s="12"/>
    </row>
    <row r="45" spans="1:16" ht="15.75" hidden="1" customHeight="1" x14ac:dyDescent="0.2">
      <c r="A45" s="12"/>
    </row>
    <row r="51" spans="4:4" ht="15.75" hidden="1" customHeight="1" x14ac:dyDescent="0.2">
      <c r="D51" s="94"/>
    </row>
    <row r="52" spans="4:4" ht="15.75" hidden="1" customHeight="1" x14ac:dyDescent="0.2">
      <c r="D52" s="94"/>
    </row>
    <row r="53" spans="4:4" ht="15.75" hidden="1" customHeight="1" x14ac:dyDescent="0.2">
      <c r="D53" s="94"/>
    </row>
    <row r="54" spans="4:4" ht="15.75" hidden="1" customHeight="1" x14ac:dyDescent="0.2">
      <c r="D54" s="94"/>
    </row>
    <row r="55" spans="4:4" ht="15.75" hidden="1" customHeight="1" x14ac:dyDescent="0.2">
      <c r="D55" s="94"/>
    </row>
    <row r="56" spans="4:4" ht="15.75" hidden="1" customHeight="1" x14ac:dyDescent="0.2">
      <c r="D56" s="94"/>
    </row>
    <row r="57" spans="4:4" ht="15.75" hidden="1" customHeight="1" x14ac:dyDescent="0.2">
      <c r="D57" s="94"/>
    </row>
    <row r="58" spans="4:4" ht="15.75" hidden="1" customHeight="1" x14ac:dyDescent="0.2">
      <c r="D58" s="94"/>
    </row>
    <row r="59" spans="4:4" ht="15.75" hidden="1" customHeight="1" x14ac:dyDescent="0.2">
      <c r="D59" s="94"/>
    </row>
    <row r="60" spans="4:4" ht="15.75" hidden="1" customHeight="1" x14ac:dyDescent="0.2">
      <c r="D60" s="94"/>
    </row>
    <row r="61" spans="4:4" ht="15.75" hidden="1" customHeight="1" x14ac:dyDescent="0.2">
      <c r="D61" s="94"/>
    </row>
    <row r="62" spans="4:4" ht="15.75" hidden="1" customHeight="1" x14ac:dyDescent="0.2">
      <c r="D62" s="94"/>
    </row>
    <row r="63" spans="4:4" ht="15.75" hidden="1" customHeight="1" x14ac:dyDescent="0.2">
      <c r="D63" s="94"/>
    </row>
    <row r="64" spans="4:4" ht="15.75" hidden="1" customHeight="1" x14ac:dyDescent="0.2">
      <c r="D64" s="94"/>
    </row>
    <row r="65" spans="4:4" ht="15.75" hidden="1" customHeight="1" x14ac:dyDescent="0.2">
      <c r="D65" s="94"/>
    </row>
  </sheetData>
  <conditionalFormatting sqref="D8">
    <cfRule type="expression" dxfId="0" priority="1">
      <formula>ISNUMBER(FIND("*",#REF!))</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9.9978637043366805E-2"/>
  </sheetPr>
  <dimension ref="A1:W962"/>
  <sheetViews>
    <sheetView zoomScale="90" zoomScaleNormal="90" workbookViewId="0">
      <pane xSplit="1" ySplit="2" topLeftCell="C139" activePane="bottomRight" state="frozen"/>
      <selection pane="topRight" activeCell="B1" sqref="B1"/>
      <selection pane="bottomLeft" activeCell="A2" sqref="A2"/>
      <selection pane="bottomRight" activeCell="G140" sqref="G140"/>
    </sheetView>
  </sheetViews>
  <sheetFormatPr baseColWidth="10" defaultColWidth="0" defaultRowHeight="16" zeroHeight="1" x14ac:dyDescent="0.2"/>
  <cols>
    <col min="1" max="1" width="8.75" style="8" customWidth="1"/>
    <col min="2" max="2" width="13" style="8" hidden="1" customWidth="1"/>
    <col min="3" max="3" width="35.75" style="8" customWidth="1"/>
    <col min="4" max="4" width="15.375" style="8" customWidth="1"/>
    <col min="5" max="6" width="12.75" style="8" customWidth="1"/>
    <col min="7" max="8" width="8.75" style="8" customWidth="1"/>
    <col min="9" max="10" width="10.875" style="8" customWidth="1"/>
    <col min="11" max="11" width="11.25" style="8" customWidth="1"/>
    <col min="12" max="12" width="12" style="74" customWidth="1"/>
    <col min="13" max="14" width="13" customWidth="1"/>
    <col min="15" max="16" width="8.75" customWidth="1"/>
    <col min="17" max="22" width="8.75" style="74" customWidth="1"/>
    <col min="23" max="23" width="8.75" customWidth="1"/>
    <col min="24" max="24" width="8.75" hidden="1" customWidth="1"/>
    <col min="25" max="16384" width="8.75" hidden="1"/>
  </cols>
  <sheetData>
    <row r="1" spans="1:22" hidden="1" x14ac:dyDescent="0.2">
      <c r="A1" s="117" t="s">
        <v>1804</v>
      </c>
    </row>
    <row r="2" spans="1:22" ht="90" customHeight="1" x14ac:dyDescent="0.2">
      <c r="A2" s="70" t="s">
        <v>603</v>
      </c>
      <c r="B2" s="70" t="s">
        <v>1805</v>
      </c>
      <c r="C2" s="70" t="s">
        <v>604</v>
      </c>
      <c r="D2" s="70" t="s">
        <v>613</v>
      </c>
      <c r="E2" s="71" t="s">
        <v>614</v>
      </c>
      <c r="F2" s="71" t="s">
        <v>1806</v>
      </c>
      <c r="G2" s="72" t="s">
        <v>622</v>
      </c>
      <c r="H2" s="72" t="s">
        <v>1807</v>
      </c>
      <c r="I2" s="72" t="s">
        <v>624</v>
      </c>
      <c r="J2" s="72" t="s">
        <v>1808</v>
      </c>
      <c r="K2" s="72" t="s">
        <v>1809</v>
      </c>
      <c r="L2" s="72" t="s">
        <v>1810</v>
      </c>
      <c r="M2" s="72" t="s">
        <v>1811</v>
      </c>
      <c r="N2" s="72" t="s">
        <v>1812</v>
      </c>
      <c r="O2" s="72" t="s">
        <v>1813</v>
      </c>
      <c r="P2" s="72" t="s">
        <v>1814</v>
      </c>
      <c r="Q2" s="136" t="s">
        <v>1815</v>
      </c>
      <c r="R2" s="136" t="s">
        <v>1816</v>
      </c>
      <c r="S2" s="136" t="s">
        <v>1817</v>
      </c>
      <c r="T2" s="136" t="s">
        <v>1818</v>
      </c>
      <c r="U2" s="136" t="s">
        <v>1819</v>
      </c>
      <c r="V2" s="136" t="s">
        <v>1820</v>
      </c>
    </row>
    <row r="3" spans="1:22" ht="57" customHeight="1" x14ac:dyDescent="0.2">
      <c r="A3" s="10" t="str">
        <f>Questions!$A3</f>
        <v>GNRL-01</v>
      </c>
      <c r="B3" s="10" t="str">
        <f t="shared" ref="B3:B66" si="0">LEFT(A3,4)</f>
        <v>GNRL</v>
      </c>
      <c r="C3" s="10" t="str">
        <f>VLOOKUP($A3,Questions!$A$3:$L$333,2,0)&amp;""</f>
        <v>Solution Provider Name</v>
      </c>
      <c r="D3" s="10" t="str">
        <f>VLOOKUP($A3,Questions!$A$3:$L$333,11,0)&amp;""</f>
        <v>NA</v>
      </c>
      <c r="E3" s="10" t="str">
        <f>VLOOKUP($A3,Questions!$A$3:$L$333,12,0)&amp;""</f>
        <v>Not Scored</v>
      </c>
      <c r="F3" s="10" t="e">
        <f>VLOOKUP($A3,#REF!,3,0)&amp;""</f>
        <v>#REF!</v>
      </c>
      <c r="G3" s="10" t="e">
        <f>VLOOKUP($A3,#REF!,6,0)&amp;""</f>
        <v>#REF!</v>
      </c>
      <c r="H3" s="10" t="e">
        <f>VLOOKUP($A3,#REF!,7,0)&amp;""</f>
        <v>#REF!</v>
      </c>
      <c r="I3" s="10" t="e">
        <f>VLOOKUP($A3,#REF!,8,0)&amp;""</f>
        <v>#REF!</v>
      </c>
      <c r="J3" s="10" t="e">
        <f>VLOOKUP($A3,#REF!,9,0)&amp;""</f>
        <v>#REF!</v>
      </c>
      <c r="K3" s="10" t="e">
        <f t="shared" ref="K3:K66" si="1">IF($I3="Critical Importance",20,IF($I3="Minor Importance",5,10))</f>
        <v>#REF!</v>
      </c>
      <c r="L3" s="74" t="str">
        <f>IF($E3="Not Scored", "N/A",IF(AND($D3='Auto Responses'!$J$27,$H3=""),"N/A",IF(AND($D3='Auto Responses'!$J$27,$H3='Auto Responses'!$J$7,),1,IF(AND($D3='Auto Responses'!$J$27,$H3='Auto Responses'!$J$8),0,IF($F3=$G3,1,0)))))</f>
        <v>N/A</v>
      </c>
      <c r="M3" s="10" t="e">
        <f>VLOOKUP($A3,#REF!,10,0)&amp;""</f>
        <v>#REF!</v>
      </c>
      <c r="N3" s="10" t="e">
        <f t="shared" ref="N3:N66" si="2">IF($J3="Critical Importance",1,IF(AND($J3="",$I3="Critical Importance"),1,0))</f>
        <v>#REF!</v>
      </c>
      <c r="O3" s="74" t="str">
        <f t="shared" ref="O3:O66" si="3">IF($E3="Not Scored","N/A",IF($J3="",$K3,IF($J3="Minor Importance",5,IF($J3="Standard Importance",10,IF($J3="Critical Importance",20,0)))))</f>
        <v>N/A</v>
      </c>
      <c r="P3" s="74" t="str">
        <f t="shared" ref="P3:P66" si="4">IF(OR($O3="N/A",$L3="N/A"),"N/A",$O3*$L3)</f>
        <v>N/A</v>
      </c>
      <c r="Q3" s="74" t="e">
        <f t="shared" ref="Q3:Q66" si="5">IF(M3="TRUE",1,0)</f>
        <v>#REF!</v>
      </c>
      <c r="R3" s="74" t="e">
        <f>Q3</f>
        <v>#REF!</v>
      </c>
      <c r="S3" s="74" t="e">
        <f t="shared" ref="S3:S66" si="6">IF(Q3=0,0,R3)</f>
        <v>#REF!</v>
      </c>
      <c r="T3" s="74" t="e">
        <f t="shared" ref="T3:T66" si="7">IF(N3=1,1,0)</f>
        <v>#REF!</v>
      </c>
      <c r="U3" s="74" t="e">
        <f>T3</f>
        <v>#REF!</v>
      </c>
      <c r="V3" s="74" t="e">
        <f t="shared" ref="V3:V66" si="8">IF(T3=0,0,U3)</f>
        <v>#REF!</v>
      </c>
    </row>
    <row r="4" spans="1:22" ht="57" customHeight="1" x14ac:dyDescent="0.2">
      <c r="A4" s="10" t="str">
        <f>Questions!$A4</f>
        <v>GNRL-02</v>
      </c>
      <c r="B4" s="10" t="str">
        <f t="shared" si="0"/>
        <v>GNRL</v>
      </c>
      <c r="C4" s="10" t="str">
        <f>VLOOKUP($A4,Questions!$A$3:$L$333,2,0)&amp;""</f>
        <v>Solution Name</v>
      </c>
      <c r="D4" s="10" t="str">
        <f>VLOOKUP($A4,Questions!$A$3:$L$333,11,0)&amp;""</f>
        <v>NA</v>
      </c>
      <c r="E4" s="10" t="str">
        <f>VLOOKUP($A4,Questions!$A$3:$L$333,12,0)&amp;""</f>
        <v>Not Scored</v>
      </c>
      <c r="F4" s="10" t="e">
        <f>VLOOKUP($A4,#REF!,3,0)&amp;""</f>
        <v>#REF!</v>
      </c>
      <c r="G4" s="10" t="e">
        <f>VLOOKUP($A4,#REF!,6,0)&amp;""</f>
        <v>#REF!</v>
      </c>
      <c r="H4" s="10" t="e">
        <f>VLOOKUP($A4,#REF!,7,0)&amp;""</f>
        <v>#REF!</v>
      </c>
      <c r="I4" s="10" t="e">
        <f>VLOOKUP($A4,#REF!,8,0)&amp;""</f>
        <v>#REF!</v>
      </c>
      <c r="J4" s="10" t="e">
        <f>VLOOKUP($A4,#REF!,9,0)&amp;""</f>
        <v>#REF!</v>
      </c>
      <c r="K4" s="10" t="e">
        <f t="shared" si="1"/>
        <v>#REF!</v>
      </c>
      <c r="L4" s="74" t="str">
        <f>IF($E4="Not Scored", "N/A",IF(AND($D4='Auto Responses'!$J$27,$H4=""),"N/A",IF(AND($D4='Auto Responses'!$J$27,$H4='Auto Responses'!$J$7,),1,IF(AND($D4='Auto Responses'!$J$27,$H4='Auto Responses'!$J$8),0,IF($F4=$G4,1,0)))))</f>
        <v>N/A</v>
      </c>
      <c r="M4" s="10" t="e">
        <f>VLOOKUP($A4,#REF!,10,0)&amp;""</f>
        <v>#REF!</v>
      </c>
      <c r="N4" s="10" t="e">
        <f t="shared" si="2"/>
        <v>#REF!</v>
      </c>
      <c r="O4" s="74" t="str">
        <f t="shared" si="3"/>
        <v>N/A</v>
      </c>
      <c r="P4" s="74" t="str">
        <f t="shared" si="4"/>
        <v>N/A</v>
      </c>
      <c r="Q4" s="74" t="e">
        <f t="shared" si="5"/>
        <v>#REF!</v>
      </c>
      <c r="R4" s="74" t="e">
        <f t="shared" ref="R4:R35" si="9">R3+Q4</f>
        <v>#REF!</v>
      </c>
      <c r="S4" s="74" t="e">
        <f t="shared" si="6"/>
        <v>#REF!</v>
      </c>
      <c r="T4" s="74" t="e">
        <f t="shared" si="7"/>
        <v>#REF!</v>
      </c>
      <c r="U4" s="74" t="e">
        <f t="shared" ref="U4:U35" si="10">U3+T4</f>
        <v>#REF!</v>
      </c>
      <c r="V4" s="74" t="e">
        <f t="shared" si="8"/>
        <v>#REF!</v>
      </c>
    </row>
    <row r="5" spans="1:22" ht="57" customHeight="1" x14ac:dyDescent="0.2">
      <c r="A5" s="10" t="str">
        <f>Questions!$A5</f>
        <v>GNRL-03</v>
      </c>
      <c r="B5" s="10" t="str">
        <f t="shared" si="0"/>
        <v>GNRL</v>
      </c>
      <c r="C5" s="10" t="str">
        <f>VLOOKUP($A5,Questions!$A$3:$L$333,2,0)&amp;""</f>
        <v>Solution Description</v>
      </c>
      <c r="D5" s="10" t="str">
        <f>VLOOKUP($A5,Questions!$A$3:$L$333,11,0)&amp;""</f>
        <v>NA</v>
      </c>
      <c r="E5" s="10" t="str">
        <f>VLOOKUP($A5,Questions!$A$3:$L$333,12,0)&amp;""</f>
        <v>Not Scored</v>
      </c>
      <c r="F5" s="10" t="e">
        <f>VLOOKUP($A5,#REF!,3,0)&amp;""</f>
        <v>#REF!</v>
      </c>
      <c r="G5" s="10" t="e">
        <f>VLOOKUP($A5,#REF!,6,0)&amp;""</f>
        <v>#REF!</v>
      </c>
      <c r="H5" s="10" t="e">
        <f>VLOOKUP($A5,#REF!,7,0)&amp;""</f>
        <v>#REF!</v>
      </c>
      <c r="I5" s="10" t="e">
        <f>VLOOKUP($A5,#REF!,8,0)&amp;""</f>
        <v>#REF!</v>
      </c>
      <c r="J5" s="10" t="e">
        <f>VLOOKUP($A5,#REF!,9,0)&amp;""</f>
        <v>#REF!</v>
      </c>
      <c r="K5" s="10" t="e">
        <f t="shared" si="1"/>
        <v>#REF!</v>
      </c>
      <c r="L5" s="74" t="str">
        <f>IF($E5="Not Scored", "N/A",IF(AND($D5='Auto Responses'!$J$27,$H5=""),"N/A",IF(AND($D5='Auto Responses'!$J$27,$H5='Auto Responses'!$J$7,),1,IF(AND($D5='Auto Responses'!$J$27,$H5='Auto Responses'!$J$8),0,IF($F5=$G5,1,0)))))</f>
        <v>N/A</v>
      </c>
      <c r="M5" s="10" t="e">
        <f>VLOOKUP($A5,#REF!,10,0)&amp;""</f>
        <v>#REF!</v>
      </c>
      <c r="N5" s="10" t="e">
        <f t="shared" si="2"/>
        <v>#REF!</v>
      </c>
      <c r="O5" s="74" t="str">
        <f t="shared" si="3"/>
        <v>N/A</v>
      </c>
      <c r="P5" s="74" t="str">
        <f t="shared" si="4"/>
        <v>N/A</v>
      </c>
      <c r="Q5" s="74" t="e">
        <f t="shared" si="5"/>
        <v>#REF!</v>
      </c>
      <c r="R5" s="74" t="e">
        <f t="shared" si="9"/>
        <v>#REF!</v>
      </c>
      <c r="S5" s="74" t="e">
        <f t="shared" si="6"/>
        <v>#REF!</v>
      </c>
      <c r="T5" s="74" t="e">
        <f t="shared" si="7"/>
        <v>#REF!</v>
      </c>
      <c r="U5" s="74" t="e">
        <f t="shared" si="10"/>
        <v>#REF!</v>
      </c>
      <c r="V5" s="74" t="e">
        <f t="shared" si="8"/>
        <v>#REF!</v>
      </c>
    </row>
    <row r="6" spans="1:22" ht="57" customHeight="1" x14ac:dyDescent="0.2">
      <c r="A6" s="10" t="str">
        <f>Questions!$A6</f>
        <v>GNRL-04</v>
      </c>
      <c r="B6" s="10" t="str">
        <f t="shared" si="0"/>
        <v>GNRL</v>
      </c>
      <c r="C6" s="10" t="str">
        <f>VLOOKUP($A6,Questions!$A$3:$L$333,2,0)&amp;""</f>
        <v>Solution Provider Contact Name</v>
      </c>
      <c r="D6" s="10" t="str">
        <f>VLOOKUP($A6,Questions!$A$3:$L$333,11,0)&amp;""</f>
        <v>NA</v>
      </c>
      <c r="E6" s="10" t="str">
        <f>VLOOKUP($A6,Questions!$A$3:$L$333,12,0)&amp;""</f>
        <v>Not Scored</v>
      </c>
      <c r="F6" s="10" t="e">
        <f>VLOOKUP($A6,#REF!,3,0)&amp;""</f>
        <v>#REF!</v>
      </c>
      <c r="G6" s="10" t="e">
        <f>VLOOKUP($A6,#REF!,6,0)&amp;""</f>
        <v>#REF!</v>
      </c>
      <c r="H6" s="10" t="e">
        <f>VLOOKUP($A6,#REF!,7,0)&amp;""</f>
        <v>#REF!</v>
      </c>
      <c r="I6" s="10" t="e">
        <f>VLOOKUP($A6,#REF!,8,0)&amp;""</f>
        <v>#REF!</v>
      </c>
      <c r="J6" s="10" t="e">
        <f>VLOOKUP($A6,#REF!,9,0)&amp;""</f>
        <v>#REF!</v>
      </c>
      <c r="K6" s="10" t="e">
        <f t="shared" si="1"/>
        <v>#REF!</v>
      </c>
      <c r="L6" s="74" t="str">
        <f>IF($E6="Not Scored", "N/A",IF(AND($D6='Auto Responses'!$J$27,$H6=""),"N/A",IF(AND($D6='Auto Responses'!$J$27,$H6='Auto Responses'!$J$7,),1,IF(AND($D6='Auto Responses'!$J$27,$H6='Auto Responses'!$J$8),0,IF($F6=$G6,1,0)))))</f>
        <v>N/A</v>
      </c>
      <c r="M6" s="10" t="e">
        <f>VLOOKUP($A6,#REF!,10,0)&amp;""</f>
        <v>#REF!</v>
      </c>
      <c r="N6" s="10" t="e">
        <f t="shared" si="2"/>
        <v>#REF!</v>
      </c>
      <c r="O6" s="74" t="str">
        <f t="shared" si="3"/>
        <v>N/A</v>
      </c>
      <c r="P6" s="74" t="str">
        <f t="shared" si="4"/>
        <v>N/A</v>
      </c>
      <c r="Q6" s="74" t="e">
        <f t="shared" si="5"/>
        <v>#REF!</v>
      </c>
      <c r="R6" s="74" t="e">
        <f t="shared" si="9"/>
        <v>#REF!</v>
      </c>
      <c r="S6" s="74" t="e">
        <f t="shared" si="6"/>
        <v>#REF!</v>
      </c>
      <c r="T6" s="74" t="e">
        <f t="shared" si="7"/>
        <v>#REF!</v>
      </c>
      <c r="U6" s="74" t="e">
        <f t="shared" si="10"/>
        <v>#REF!</v>
      </c>
      <c r="V6" s="74" t="e">
        <f t="shared" si="8"/>
        <v>#REF!</v>
      </c>
    </row>
    <row r="7" spans="1:22" ht="57" customHeight="1" x14ac:dyDescent="0.2">
      <c r="A7" s="10" t="str">
        <f>Questions!$A7</f>
        <v>GNRL-05</v>
      </c>
      <c r="B7" s="10" t="str">
        <f t="shared" si="0"/>
        <v>GNRL</v>
      </c>
      <c r="C7" s="10" t="str">
        <f>VLOOKUP($A7,Questions!$A$3:$L$333,2,0)&amp;""</f>
        <v>Solution Provider Contact Title</v>
      </c>
      <c r="D7" s="10" t="str">
        <f>VLOOKUP($A7,Questions!$A$3:$L$333,11,0)&amp;""</f>
        <v>NA</v>
      </c>
      <c r="E7" s="10" t="str">
        <f>VLOOKUP($A7,Questions!$A$3:$L$333,12,0)&amp;""</f>
        <v>Not Scored</v>
      </c>
      <c r="F7" s="10" t="e">
        <f>VLOOKUP($A7,#REF!,3,0)&amp;""</f>
        <v>#REF!</v>
      </c>
      <c r="G7" s="10" t="e">
        <f>VLOOKUP($A7,#REF!,6,0)&amp;""</f>
        <v>#REF!</v>
      </c>
      <c r="H7" s="10" t="e">
        <f>VLOOKUP($A7,#REF!,7,0)&amp;""</f>
        <v>#REF!</v>
      </c>
      <c r="I7" s="10" t="e">
        <f>VLOOKUP($A7,#REF!,8,0)&amp;""</f>
        <v>#REF!</v>
      </c>
      <c r="J7" s="10" t="e">
        <f>VLOOKUP($A7,#REF!,9,0)&amp;""</f>
        <v>#REF!</v>
      </c>
      <c r="K7" s="10" t="e">
        <f t="shared" si="1"/>
        <v>#REF!</v>
      </c>
      <c r="L7" s="74" t="str">
        <f>IF($E7="Not Scored", "N/A",IF(AND($D7='Auto Responses'!$J$27,$H7=""),"N/A",IF(AND($D7='Auto Responses'!$J$27,$H7='Auto Responses'!$J$7,),1,IF(AND($D7='Auto Responses'!$J$27,$H7='Auto Responses'!$J$8),0,IF($F7=$G7,1,0)))))</f>
        <v>N/A</v>
      </c>
      <c r="M7" s="10" t="e">
        <f>VLOOKUP($A7,#REF!,10,0)&amp;""</f>
        <v>#REF!</v>
      </c>
      <c r="N7" s="10" t="e">
        <f t="shared" si="2"/>
        <v>#REF!</v>
      </c>
      <c r="O7" s="74" t="str">
        <f t="shared" si="3"/>
        <v>N/A</v>
      </c>
      <c r="P7" s="74" t="str">
        <f t="shared" si="4"/>
        <v>N/A</v>
      </c>
      <c r="Q7" s="74" t="e">
        <f t="shared" si="5"/>
        <v>#REF!</v>
      </c>
      <c r="R7" s="74" t="e">
        <f t="shared" si="9"/>
        <v>#REF!</v>
      </c>
      <c r="S7" s="74" t="e">
        <f t="shared" si="6"/>
        <v>#REF!</v>
      </c>
      <c r="T7" s="74" t="e">
        <f t="shared" si="7"/>
        <v>#REF!</v>
      </c>
      <c r="U7" s="74" t="e">
        <f t="shared" si="10"/>
        <v>#REF!</v>
      </c>
      <c r="V7" s="74" t="e">
        <f t="shared" si="8"/>
        <v>#REF!</v>
      </c>
    </row>
    <row r="8" spans="1:22" ht="57" customHeight="1" x14ac:dyDescent="0.2">
      <c r="A8" s="10" t="str">
        <f>Questions!$A8</f>
        <v>GNRL-06</v>
      </c>
      <c r="B8" s="10" t="str">
        <f t="shared" si="0"/>
        <v>GNRL</v>
      </c>
      <c r="C8" s="10" t="str">
        <f>VLOOKUP($A8,Questions!$A$3:$L$333,2,0)&amp;""</f>
        <v>Solution Provider Contact Email</v>
      </c>
      <c r="D8" s="10" t="str">
        <f>VLOOKUP($A8,Questions!$A$3:$L$333,11,0)&amp;""</f>
        <v>NA</v>
      </c>
      <c r="E8" s="10" t="str">
        <f>VLOOKUP($A8,Questions!$A$3:$L$333,12,0)&amp;""</f>
        <v>Not Scored</v>
      </c>
      <c r="F8" s="10" t="e">
        <f>VLOOKUP($A8,#REF!,3,0)&amp;""</f>
        <v>#REF!</v>
      </c>
      <c r="G8" s="10" t="e">
        <f>VLOOKUP($A8,#REF!,6,0)&amp;""</f>
        <v>#REF!</v>
      </c>
      <c r="H8" s="10" t="e">
        <f>VLOOKUP($A8,#REF!,7,0)&amp;""</f>
        <v>#REF!</v>
      </c>
      <c r="I8" s="10" t="e">
        <f>VLOOKUP($A8,#REF!,8,0)&amp;""</f>
        <v>#REF!</v>
      </c>
      <c r="J8" s="10" t="e">
        <f>VLOOKUP($A8,#REF!,9,0)&amp;""</f>
        <v>#REF!</v>
      </c>
      <c r="K8" s="10" t="e">
        <f t="shared" si="1"/>
        <v>#REF!</v>
      </c>
      <c r="L8" s="74" t="str">
        <f>IF($E8="Not Scored", "N/A",IF(AND($D8='Auto Responses'!$J$27,$H8=""),"N/A",IF(AND($D8='Auto Responses'!$J$27,$H8='Auto Responses'!$J$7,),1,IF(AND($D8='Auto Responses'!$J$27,$H8='Auto Responses'!$J$8),0,IF($F8=$G8,1,0)))))</f>
        <v>N/A</v>
      </c>
      <c r="M8" s="10" t="e">
        <f>VLOOKUP($A8,#REF!,10,0)&amp;""</f>
        <v>#REF!</v>
      </c>
      <c r="N8" s="10" t="e">
        <f t="shared" si="2"/>
        <v>#REF!</v>
      </c>
      <c r="O8" s="74" t="str">
        <f t="shared" si="3"/>
        <v>N/A</v>
      </c>
      <c r="P8" s="74" t="str">
        <f t="shared" si="4"/>
        <v>N/A</v>
      </c>
      <c r="Q8" s="74" t="e">
        <f t="shared" si="5"/>
        <v>#REF!</v>
      </c>
      <c r="R8" s="74" t="e">
        <f t="shared" si="9"/>
        <v>#REF!</v>
      </c>
      <c r="S8" s="74" t="e">
        <f t="shared" si="6"/>
        <v>#REF!</v>
      </c>
      <c r="T8" s="74" t="e">
        <f t="shared" si="7"/>
        <v>#REF!</v>
      </c>
      <c r="U8" s="74" t="e">
        <f t="shared" si="10"/>
        <v>#REF!</v>
      </c>
      <c r="V8" s="74" t="e">
        <f t="shared" si="8"/>
        <v>#REF!</v>
      </c>
    </row>
    <row r="9" spans="1:22" ht="57" customHeight="1" x14ac:dyDescent="0.2">
      <c r="A9" s="10" t="str">
        <f>Questions!$A9</f>
        <v>GNRL-07</v>
      </c>
      <c r="B9" s="10" t="str">
        <f t="shared" si="0"/>
        <v>GNRL</v>
      </c>
      <c r="C9" s="10" t="str">
        <f>VLOOKUP($A9,Questions!$A$3:$L$333,2,0)&amp;""</f>
        <v>Solution Provider Contact Phone Number</v>
      </c>
      <c r="D9" s="10" t="str">
        <f>VLOOKUP($A9,Questions!$A$3:$L$333,11,0)&amp;""</f>
        <v>NA</v>
      </c>
      <c r="E9" s="10" t="str">
        <f>VLOOKUP($A9,Questions!$A$3:$L$333,12,0)&amp;""</f>
        <v>Not Scored</v>
      </c>
      <c r="F9" s="10" t="e">
        <f>VLOOKUP($A9,#REF!,3,0)&amp;""</f>
        <v>#REF!</v>
      </c>
      <c r="G9" s="10" t="e">
        <f>VLOOKUP($A9,#REF!,6,0)&amp;""</f>
        <v>#REF!</v>
      </c>
      <c r="H9" s="10" t="e">
        <f>VLOOKUP($A9,#REF!,7,0)&amp;""</f>
        <v>#REF!</v>
      </c>
      <c r="I9" s="10" t="e">
        <f>VLOOKUP($A9,#REF!,8,0)&amp;""</f>
        <v>#REF!</v>
      </c>
      <c r="J9" s="10" t="e">
        <f>VLOOKUP($A9,#REF!,9,0)&amp;""</f>
        <v>#REF!</v>
      </c>
      <c r="K9" s="10" t="e">
        <f t="shared" si="1"/>
        <v>#REF!</v>
      </c>
      <c r="L9" s="74" t="str">
        <f>IF($E9="Not Scored", "N/A",IF(AND($D9='Auto Responses'!$J$27,$H9=""),"N/A",IF(AND($D9='Auto Responses'!$J$27,$H9='Auto Responses'!$J$7,),1,IF(AND($D9='Auto Responses'!$J$27,$H9='Auto Responses'!$J$8),0,IF($F9=$G9,1,0)))))</f>
        <v>N/A</v>
      </c>
      <c r="M9" s="10" t="e">
        <f>VLOOKUP($A9,#REF!,10,0)&amp;""</f>
        <v>#REF!</v>
      </c>
      <c r="N9" s="10" t="e">
        <f t="shared" si="2"/>
        <v>#REF!</v>
      </c>
      <c r="O9" s="74" t="str">
        <f t="shared" si="3"/>
        <v>N/A</v>
      </c>
      <c r="P9" s="74" t="str">
        <f t="shared" si="4"/>
        <v>N/A</v>
      </c>
      <c r="Q9" s="74" t="e">
        <f t="shared" si="5"/>
        <v>#REF!</v>
      </c>
      <c r="R9" s="74" t="e">
        <f t="shared" si="9"/>
        <v>#REF!</v>
      </c>
      <c r="S9" s="74" t="e">
        <f t="shared" si="6"/>
        <v>#REF!</v>
      </c>
      <c r="T9" s="74" t="e">
        <f t="shared" si="7"/>
        <v>#REF!</v>
      </c>
      <c r="U9" s="74" t="e">
        <f t="shared" si="10"/>
        <v>#REF!</v>
      </c>
      <c r="V9" s="74" t="e">
        <f t="shared" si="8"/>
        <v>#REF!</v>
      </c>
    </row>
    <row r="10" spans="1:22" ht="57" customHeight="1" x14ac:dyDescent="0.2">
      <c r="A10" s="10" t="str">
        <f>Questions!$A10</f>
        <v>GNRL-08</v>
      </c>
      <c r="B10" s="10" t="str">
        <f t="shared" si="0"/>
        <v>GNRL</v>
      </c>
      <c r="C10" s="10" t="str">
        <f>VLOOKUP($A10,Questions!$A$3:$L$333,2,0)&amp;""</f>
        <v>Country of Company Headquarters</v>
      </c>
      <c r="D10" s="10" t="str">
        <f>VLOOKUP($A10,Questions!$A$3:$L$333,11,0)&amp;""</f>
        <v>NA</v>
      </c>
      <c r="E10" s="10" t="str">
        <f>VLOOKUP($A10,Questions!$A$3:$L$333,12,0)&amp;""</f>
        <v>Not Scored</v>
      </c>
      <c r="F10" s="10" t="e">
        <f>VLOOKUP($A10,#REF!,3,0)&amp;""</f>
        <v>#REF!</v>
      </c>
      <c r="G10" s="10" t="e">
        <f>VLOOKUP($A10,#REF!,6,0)&amp;""</f>
        <v>#REF!</v>
      </c>
      <c r="H10" s="10" t="e">
        <f>VLOOKUP($A10,#REF!,7,0)&amp;""</f>
        <v>#REF!</v>
      </c>
      <c r="I10" s="10" t="e">
        <f>VLOOKUP($A10,#REF!,8,0)&amp;""</f>
        <v>#REF!</v>
      </c>
      <c r="J10" s="10" t="e">
        <f>VLOOKUP($A10,#REF!,9,0)&amp;""</f>
        <v>#REF!</v>
      </c>
      <c r="K10" s="10" t="e">
        <f t="shared" si="1"/>
        <v>#REF!</v>
      </c>
      <c r="L10" s="74" t="str">
        <f>IF($E10="Not Scored", "N/A",IF(AND($D10='Auto Responses'!$J$27,$H10=""),"N/A",IF(AND($D10='Auto Responses'!$J$27,$H10='Auto Responses'!$J$7,),1,IF(AND($D10='Auto Responses'!$J$27,$H10='Auto Responses'!$J$8),0,IF($F10=$G10,1,0)))))</f>
        <v>N/A</v>
      </c>
      <c r="M10" s="10" t="e">
        <f>VLOOKUP($A10,#REF!,10,0)&amp;""</f>
        <v>#REF!</v>
      </c>
      <c r="N10" s="10" t="e">
        <f t="shared" si="2"/>
        <v>#REF!</v>
      </c>
      <c r="O10" s="74" t="str">
        <f t="shared" si="3"/>
        <v>N/A</v>
      </c>
      <c r="P10" s="74" t="str">
        <f t="shared" si="4"/>
        <v>N/A</v>
      </c>
      <c r="Q10" s="74" t="e">
        <f t="shared" si="5"/>
        <v>#REF!</v>
      </c>
      <c r="R10" s="74" t="e">
        <f t="shared" si="9"/>
        <v>#REF!</v>
      </c>
      <c r="S10" s="74" t="e">
        <f t="shared" si="6"/>
        <v>#REF!</v>
      </c>
      <c r="T10" s="74" t="e">
        <f t="shared" si="7"/>
        <v>#REF!</v>
      </c>
      <c r="U10" s="74" t="e">
        <f t="shared" si="10"/>
        <v>#REF!</v>
      </c>
      <c r="V10" s="74" t="e">
        <f t="shared" si="8"/>
        <v>#REF!</v>
      </c>
    </row>
    <row r="11" spans="1:22" ht="57" customHeight="1" x14ac:dyDescent="0.2">
      <c r="A11" s="10" t="str">
        <f>Questions!$A11</f>
        <v>GNRL-09</v>
      </c>
      <c r="B11" s="10" t="str">
        <f t="shared" si="0"/>
        <v>GNRL</v>
      </c>
      <c r="C11" s="10" t="str">
        <f>VLOOKUP($A11,Questions!$A$3:$L$333,2,0)&amp;""</f>
        <v>Employee Work Locations (all)</v>
      </c>
      <c r="D11" s="10" t="s">
        <v>81</v>
      </c>
      <c r="E11" s="10" t="str">
        <f>VLOOKUP($A11,Questions!$A$3:$L$333,12,0)&amp;""</f>
        <v>Not Scored</v>
      </c>
      <c r="F11" s="10" t="e">
        <f>VLOOKUP($A11,#REF!,3,0)&amp;""</f>
        <v>#REF!</v>
      </c>
      <c r="G11" s="10" t="e">
        <f>VLOOKUP($A11,#REF!,6,0)&amp;""</f>
        <v>#REF!</v>
      </c>
      <c r="H11" s="10" t="e">
        <f>VLOOKUP($A11,#REF!,7,0)&amp;""</f>
        <v>#REF!</v>
      </c>
      <c r="I11" s="10" t="e">
        <f>VLOOKUP($A11,#REF!,8,0)&amp;""</f>
        <v>#REF!</v>
      </c>
      <c r="J11" s="10" t="e">
        <f>VLOOKUP($A11,#REF!,9,0)&amp;""</f>
        <v>#REF!</v>
      </c>
      <c r="K11" s="10" t="e">
        <f t="shared" si="1"/>
        <v>#REF!</v>
      </c>
      <c r="L11" s="74" t="str">
        <f>IF($E11="Not Scored", "N/A",IF(AND($D11='Auto Responses'!$J$27,$H11=""),"N/A",IF(AND($D11='Auto Responses'!$J$27,$H11='Auto Responses'!$J$7,),1,IF(AND($D11='Auto Responses'!$J$27,$H11='Auto Responses'!$J$8),0,IF($F11=$G11,1,0)))))</f>
        <v>N/A</v>
      </c>
      <c r="M11" s="10" t="e">
        <f>VLOOKUP($A11,#REF!,10,0)&amp;""</f>
        <v>#REF!</v>
      </c>
      <c r="N11" s="10" t="e">
        <f t="shared" si="2"/>
        <v>#REF!</v>
      </c>
      <c r="O11" s="74" t="str">
        <f t="shared" si="3"/>
        <v>N/A</v>
      </c>
      <c r="P11" s="74" t="str">
        <f t="shared" si="4"/>
        <v>N/A</v>
      </c>
      <c r="Q11" s="74" t="e">
        <f t="shared" si="5"/>
        <v>#REF!</v>
      </c>
      <c r="R11" s="74" t="e">
        <f t="shared" si="9"/>
        <v>#REF!</v>
      </c>
      <c r="S11" s="74" t="e">
        <f t="shared" si="6"/>
        <v>#REF!</v>
      </c>
      <c r="T11" s="74" t="e">
        <f t="shared" si="7"/>
        <v>#REF!</v>
      </c>
      <c r="U11" s="74" t="e">
        <f t="shared" si="10"/>
        <v>#REF!</v>
      </c>
      <c r="V11" s="74" t="e">
        <f t="shared" si="8"/>
        <v>#REF!</v>
      </c>
    </row>
    <row r="12" spans="1:22" ht="57" customHeight="1" x14ac:dyDescent="0.2">
      <c r="A12" s="10" t="str">
        <f>Questions!$A12</f>
        <v>COMP-01</v>
      </c>
      <c r="B12" s="10" t="str">
        <f t="shared" si="0"/>
        <v>COMP</v>
      </c>
      <c r="C12" s="10" t="str">
        <f>VLOOKUP($A12,Questions!$A$3:$L$333,2,0)&amp;""</f>
        <v>Do you have a dedicated software and system development team(s) (e.g., customer support, implementation, product management, etc.)?*</v>
      </c>
      <c r="D12" s="10" t="str">
        <f>VLOOKUP($A12,Questions!$A$3:$L$333,11,0)&amp;""</f>
        <v/>
      </c>
      <c r="E12" s="10" t="str">
        <f>VLOOKUP($A12,Questions!$A$3:$L$333,12,0)&amp;""</f>
        <v>Start Here</v>
      </c>
      <c r="F12" s="10" t="e">
        <f>VLOOKUP($A12,#REF!,3,0)&amp;""</f>
        <v>#REF!</v>
      </c>
      <c r="G12" s="10" t="e">
        <f>VLOOKUP($A12,#REF!,6,0)&amp;""</f>
        <v>#REF!</v>
      </c>
      <c r="H12" s="10" t="e">
        <f>VLOOKUP($A12,#REF!,7,0)&amp;""</f>
        <v>#REF!</v>
      </c>
      <c r="I12" s="10" t="e">
        <f>VLOOKUP($A12,#REF!,8,0)&amp;""</f>
        <v>#REF!</v>
      </c>
      <c r="J12" s="10" t="e">
        <f>VLOOKUP($A12,#REF!,9,0)&amp;""</f>
        <v>#REF!</v>
      </c>
      <c r="K12" s="10" t="e">
        <f t="shared" si="1"/>
        <v>#REF!</v>
      </c>
      <c r="L12" s="74" t="e">
        <f>IF($E12="Not Scored", "N/A",IF(AND($D12='Auto Responses'!$J$27,$H12=""),"N/A",IF(AND($D12='Auto Responses'!$J$27,$H12='Auto Responses'!$J$7,),1,IF(AND($D12='Auto Responses'!$J$27,$H12='Auto Responses'!$J$8),0,IF($F12=$G12,1,0)))))</f>
        <v>#REF!</v>
      </c>
      <c r="M12" s="10" t="e">
        <f>VLOOKUP($A12,#REF!,10,0)&amp;""</f>
        <v>#REF!</v>
      </c>
      <c r="N12" s="10" t="e">
        <f t="shared" si="2"/>
        <v>#REF!</v>
      </c>
      <c r="O12" s="74" t="e">
        <f t="shared" si="3"/>
        <v>#REF!</v>
      </c>
      <c r="P12" s="74" t="e">
        <f t="shared" si="4"/>
        <v>#REF!</v>
      </c>
      <c r="Q12" s="74" t="e">
        <f t="shared" si="5"/>
        <v>#REF!</v>
      </c>
      <c r="R12" s="74" t="e">
        <f t="shared" si="9"/>
        <v>#REF!</v>
      </c>
      <c r="S12" s="74" t="e">
        <f t="shared" si="6"/>
        <v>#REF!</v>
      </c>
      <c r="T12" s="74" t="e">
        <f t="shared" si="7"/>
        <v>#REF!</v>
      </c>
      <c r="U12" s="74" t="e">
        <f t="shared" si="10"/>
        <v>#REF!</v>
      </c>
      <c r="V12" s="74" t="e">
        <f t="shared" si="8"/>
        <v>#REF!</v>
      </c>
    </row>
    <row r="13" spans="1:22" ht="57" customHeight="1" x14ac:dyDescent="0.2">
      <c r="A13" s="10" t="str">
        <f>Questions!$A13</f>
        <v>COMP-02</v>
      </c>
      <c r="B13" s="10" t="str">
        <f t="shared" si="0"/>
        <v>COMP</v>
      </c>
      <c r="C13" s="10" t="str">
        <f>VLOOKUP($A13,Questions!$A$3:$L$333,2,0)&amp;""</f>
        <v>Describe your organization’s business background and ownership structure, including all parent and subsidiary relationships.</v>
      </c>
      <c r="D13" s="10" t="str">
        <f>VLOOKUP($A13,Questions!$A$3:$L$333,11,0)&amp;""</f>
        <v>Neutral until evaluated</v>
      </c>
      <c r="E13" s="10" t="str">
        <f>VLOOKUP($A13,Questions!$A$3:$L$333,12,0)&amp;""</f>
        <v>Start Here</v>
      </c>
      <c r="F13" s="10" t="e">
        <f>VLOOKUP($A13,#REF!,3,0)&amp;""</f>
        <v>#REF!</v>
      </c>
      <c r="G13" s="10" t="e">
        <f>VLOOKUP($A13,#REF!,6,0)&amp;""</f>
        <v>#REF!</v>
      </c>
      <c r="H13" s="10" t="e">
        <f>VLOOKUP($A13,#REF!,7,0)&amp;""</f>
        <v>#REF!</v>
      </c>
      <c r="I13" s="10" t="e">
        <f>VLOOKUP($A13,#REF!,8,0)&amp;""</f>
        <v>#REF!</v>
      </c>
      <c r="J13" s="10" t="e">
        <f>VLOOKUP($A13,#REF!,9,0)&amp;""</f>
        <v>#REF!</v>
      </c>
      <c r="K13" s="10" t="e">
        <f t="shared" si="1"/>
        <v>#REF!</v>
      </c>
      <c r="L13" s="74" t="e">
        <f>IF($E13="Not Scored", "N/A",IF(AND($D13='Auto Responses'!$J$27,$H13=""),"N/A",IF(AND($D13='Auto Responses'!$J$27,$H13='Auto Responses'!$J$7,),1,IF(AND($D13='Auto Responses'!$J$27,$H13='Auto Responses'!$J$8),0,IF($F13=$G13,1,0)))))</f>
        <v>#REF!</v>
      </c>
      <c r="M13" s="10" t="e">
        <f>VLOOKUP($A13,#REF!,10,0)&amp;""</f>
        <v>#REF!</v>
      </c>
      <c r="N13" s="10" t="e">
        <f t="shared" si="2"/>
        <v>#REF!</v>
      </c>
      <c r="O13" s="74" t="e">
        <f t="shared" si="3"/>
        <v>#REF!</v>
      </c>
      <c r="P13" s="74" t="e">
        <f t="shared" si="4"/>
        <v>#REF!</v>
      </c>
      <c r="Q13" s="74" t="e">
        <f t="shared" si="5"/>
        <v>#REF!</v>
      </c>
      <c r="R13" s="74" t="e">
        <f t="shared" si="9"/>
        <v>#REF!</v>
      </c>
      <c r="S13" s="74" t="e">
        <f t="shared" si="6"/>
        <v>#REF!</v>
      </c>
      <c r="T13" s="74" t="e">
        <f t="shared" si="7"/>
        <v>#REF!</v>
      </c>
      <c r="U13" s="74" t="e">
        <f t="shared" si="10"/>
        <v>#REF!</v>
      </c>
      <c r="V13" s="74" t="e">
        <f t="shared" si="8"/>
        <v>#REF!</v>
      </c>
    </row>
    <row r="14" spans="1:22" ht="57" customHeight="1" x14ac:dyDescent="0.2">
      <c r="A14" s="10" t="str">
        <f>Questions!$A14</f>
        <v>COMP-03</v>
      </c>
      <c r="B14" s="10" t="str">
        <f t="shared" si="0"/>
        <v>COMP</v>
      </c>
      <c r="C14" s="10" t="str">
        <f>VLOOKUP($A14,Questions!$A$3:$L$333,2,0)&amp;""</f>
        <v>Have you operated without unplanned disruptions to this solution in the past 12 months?</v>
      </c>
      <c r="D14" s="10" t="str">
        <f>VLOOKUP($A14,Questions!$A$3:$L$333,11,0)&amp;""</f>
        <v/>
      </c>
      <c r="E14" s="10" t="str">
        <f>VLOOKUP($A14,Questions!$A$3:$L$333,12,0)&amp;""</f>
        <v>Start Here</v>
      </c>
      <c r="F14" s="10" t="e">
        <f>VLOOKUP($A14,#REF!,3,0)&amp;""</f>
        <v>#REF!</v>
      </c>
      <c r="G14" s="10" t="e">
        <f>VLOOKUP($A14,#REF!,6,0)&amp;""</f>
        <v>#REF!</v>
      </c>
      <c r="H14" s="10" t="e">
        <f>VLOOKUP($A14,#REF!,7,0)&amp;""</f>
        <v>#REF!</v>
      </c>
      <c r="I14" s="10" t="e">
        <f>VLOOKUP($A14,#REF!,8,0)&amp;""</f>
        <v>#REF!</v>
      </c>
      <c r="J14" s="10" t="e">
        <f>VLOOKUP($A14,#REF!,9,0)&amp;""</f>
        <v>#REF!</v>
      </c>
      <c r="K14" s="10" t="e">
        <f t="shared" si="1"/>
        <v>#REF!</v>
      </c>
      <c r="L14" s="74" t="e">
        <f>IF($E14="Not Scored", "N/A",IF(AND($D14='Auto Responses'!$J$27,$H14=""),"N/A",IF(AND($D14='Auto Responses'!$J$27,$H14='Auto Responses'!$J$7,),1,IF(AND($D14='Auto Responses'!$J$27,$H14='Auto Responses'!$J$8),0,IF($F14=$G14,1,0)))))</f>
        <v>#REF!</v>
      </c>
      <c r="M14" s="10" t="e">
        <f>VLOOKUP($A14,#REF!,10,0)&amp;""</f>
        <v>#REF!</v>
      </c>
      <c r="N14" s="10" t="e">
        <f t="shared" si="2"/>
        <v>#REF!</v>
      </c>
      <c r="O14" s="74" t="e">
        <f t="shared" si="3"/>
        <v>#REF!</v>
      </c>
      <c r="P14" s="74" t="e">
        <f t="shared" si="4"/>
        <v>#REF!</v>
      </c>
      <c r="Q14" s="74" t="e">
        <f t="shared" si="5"/>
        <v>#REF!</v>
      </c>
      <c r="R14" s="74" t="e">
        <f t="shared" si="9"/>
        <v>#REF!</v>
      </c>
      <c r="S14" s="74" t="e">
        <f t="shared" si="6"/>
        <v>#REF!</v>
      </c>
      <c r="T14" s="74" t="e">
        <f t="shared" si="7"/>
        <v>#REF!</v>
      </c>
      <c r="U14" s="74" t="e">
        <f t="shared" si="10"/>
        <v>#REF!</v>
      </c>
      <c r="V14" s="74" t="e">
        <f t="shared" si="8"/>
        <v>#REF!</v>
      </c>
    </row>
    <row r="15" spans="1:22" ht="57" customHeight="1" x14ac:dyDescent="0.2">
      <c r="A15" s="10" t="str">
        <f>Questions!$A15</f>
        <v>COMP-04</v>
      </c>
      <c r="B15" s="10" t="str">
        <f t="shared" si="0"/>
        <v>COMP</v>
      </c>
      <c r="C15" s="10" t="str">
        <f>VLOOKUP($A15,Questions!$A$3:$L$333,2,0)&amp;""</f>
        <v>Do you have a dedicated information security staff or office?</v>
      </c>
      <c r="D15" s="10" t="str">
        <f>VLOOKUP($A15,Questions!$A$3:$L$333,11,0)&amp;""</f>
        <v>Neutral until evaluated</v>
      </c>
      <c r="E15" s="10" t="str">
        <f>VLOOKUP($A15,Questions!$A$3:$L$333,12,0)&amp;""</f>
        <v>Start Here</v>
      </c>
      <c r="F15" s="10" t="e">
        <f>VLOOKUP($A15,#REF!,3,0)&amp;""</f>
        <v>#REF!</v>
      </c>
      <c r="G15" s="10" t="e">
        <f>VLOOKUP($A15,#REF!,6,0)&amp;""</f>
        <v>#REF!</v>
      </c>
      <c r="H15" s="10" t="e">
        <f>VLOOKUP($A15,#REF!,7,0)&amp;""</f>
        <v>#REF!</v>
      </c>
      <c r="I15" s="10" t="e">
        <f>VLOOKUP($A15,#REF!,8,0)&amp;""</f>
        <v>#REF!</v>
      </c>
      <c r="J15" s="10" t="e">
        <f>VLOOKUP($A15,#REF!,9,0)&amp;""</f>
        <v>#REF!</v>
      </c>
      <c r="K15" s="10" t="e">
        <f t="shared" si="1"/>
        <v>#REF!</v>
      </c>
      <c r="L15" s="74" t="e">
        <f>IF($E15="Not Scored", "N/A",IF(AND($D15='Auto Responses'!$J$27,$H15=""),"N/A",IF(AND($D15='Auto Responses'!$J$27,$H15='Auto Responses'!$J$7,),1,IF(AND($D15='Auto Responses'!$J$27,$H15='Auto Responses'!$J$8),0,IF($F15=$G15,1,0)))))</f>
        <v>#REF!</v>
      </c>
      <c r="M15" s="10" t="e">
        <f>VLOOKUP($A15,#REF!,10,0)&amp;""</f>
        <v>#REF!</v>
      </c>
      <c r="N15" s="10" t="e">
        <f t="shared" si="2"/>
        <v>#REF!</v>
      </c>
      <c r="O15" s="74" t="e">
        <f t="shared" si="3"/>
        <v>#REF!</v>
      </c>
      <c r="P15" s="74" t="e">
        <f t="shared" si="4"/>
        <v>#REF!</v>
      </c>
      <c r="Q15" s="74" t="e">
        <f t="shared" si="5"/>
        <v>#REF!</v>
      </c>
      <c r="R15" s="74" t="e">
        <f t="shared" si="9"/>
        <v>#REF!</v>
      </c>
      <c r="S15" s="74" t="e">
        <f t="shared" si="6"/>
        <v>#REF!</v>
      </c>
      <c r="T15" s="74" t="e">
        <f t="shared" si="7"/>
        <v>#REF!</v>
      </c>
      <c r="U15" s="74" t="e">
        <f t="shared" si="10"/>
        <v>#REF!</v>
      </c>
      <c r="V15" s="74" t="e">
        <f t="shared" si="8"/>
        <v>#REF!</v>
      </c>
    </row>
    <row r="16" spans="1:22" ht="57" customHeight="1" x14ac:dyDescent="0.2">
      <c r="A16" s="10" t="str">
        <f>Questions!$A16</f>
        <v>COMP-05</v>
      </c>
      <c r="B16" s="10" t="str">
        <f t="shared" si="0"/>
        <v>COMP</v>
      </c>
      <c r="C16" s="10" t="str">
        <f>VLOOKUP($A16,Questions!$A$3:$L$333,2,0)&amp;""</f>
        <v>Use this area to share information about your environment that will assist those who are assessing your company's data security program.</v>
      </c>
      <c r="D16" s="10" t="str">
        <f>VLOOKUP($A16,Questions!$A$3:$L$333,11,0)&amp;""</f>
        <v>Neutral until evaluated</v>
      </c>
      <c r="E16" s="10" t="str">
        <f>VLOOKUP($A16,Questions!$A$3:$L$333,12,0)&amp;""</f>
        <v>Start Here</v>
      </c>
      <c r="F16" s="10" t="e">
        <f>VLOOKUP($A16,#REF!,3,0)&amp;""</f>
        <v>#REF!</v>
      </c>
      <c r="G16" s="10" t="e">
        <f>VLOOKUP($A16,#REF!,6,0)&amp;""</f>
        <v>#REF!</v>
      </c>
      <c r="H16" s="10" t="e">
        <f>VLOOKUP($A16,#REF!,7,0)&amp;""</f>
        <v>#REF!</v>
      </c>
      <c r="I16" s="10" t="e">
        <f>VLOOKUP($A16,#REF!,8,0)&amp;""</f>
        <v>#REF!</v>
      </c>
      <c r="J16" s="10" t="e">
        <f>VLOOKUP($A16,#REF!,9,0)&amp;""</f>
        <v>#REF!</v>
      </c>
      <c r="K16" s="10" t="e">
        <f t="shared" si="1"/>
        <v>#REF!</v>
      </c>
      <c r="L16" s="74" t="e">
        <f>IF($E16="Not Scored", "N/A",IF(AND($D16='Auto Responses'!$J$27,$H16=""),"N/A",IF(AND($D16='Auto Responses'!$J$27,$H16='Auto Responses'!$J$7,),1,IF(AND($D16='Auto Responses'!$J$27,$H16='Auto Responses'!$J$8),0,IF($F16=$G16,1,0)))))</f>
        <v>#REF!</v>
      </c>
      <c r="M16" s="10" t="e">
        <f>VLOOKUP($A16,#REF!,10,0)&amp;""</f>
        <v>#REF!</v>
      </c>
      <c r="N16" s="10" t="e">
        <f t="shared" si="2"/>
        <v>#REF!</v>
      </c>
      <c r="O16" s="74" t="e">
        <f t="shared" si="3"/>
        <v>#REF!</v>
      </c>
      <c r="P16" s="74" t="e">
        <f t="shared" si="4"/>
        <v>#REF!</v>
      </c>
      <c r="Q16" s="74" t="e">
        <f t="shared" si="5"/>
        <v>#REF!</v>
      </c>
      <c r="R16" s="74" t="e">
        <f t="shared" si="9"/>
        <v>#REF!</v>
      </c>
      <c r="S16" s="74" t="e">
        <f t="shared" si="6"/>
        <v>#REF!</v>
      </c>
      <c r="T16" s="74" t="e">
        <f t="shared" si="7"/>
        <v>#REF!</v>
      </c>
      <c r="U16" s="74" t="e">
        <f t="shared" si="10"/>
        <v>#REF!</v>
      </c>
      <c r="V16" s="74" t="e">
        <f t="shared" si="8"/>
        <v>#REF!</v>
      </c>
    </row>
    <row r="17" spans="1:22" ht="57" customHeight="1" x14ac:dyDescent="0.2">
      <c r="A17" s="10" t="str">
        <f>Questions!$A17</f>
        <v>REQU-01</v>
      </c>
      <c r="B17" s="10" t="str">
        <f t="shared" si="0"/>
        <v>REQU</v>
      </c>
      <c r="C17" s="10" t="str">
        <f>VLOOKUP($A17,Questions!$A$3:$L$333,2,0)&amp;""</f>
        <v>Are you offering a product or platform?</v>
      </c>
      <c r="D17" s="10" t="str">
        <f>VLOOKUP($A17,Questions!$A$3:$L$333,11,0)&amp;""</f>
        <v>NA</v>
      </c>
      <c r="E17" s="10" t="str">
        <f>VLOOKUP($A17,Questions!$A$3:$L$333,12,0)&amp;""</f>
        <v>Not Scored</v>
      </c>
      <c r="F17" s="10" t="e">
        <f>VLOOKUP($A17,#REF!,3,0)&amp;""</f>
        <v>#REF!</v>
      </c>
      <c r="G17" s="10" t="e">
        <f>VLOOKUP($A17,#REF!,6,0)&amp;""</f>
        <v>#REF!</v>
      </c>
      <c r="H17" s="10" t="e">
        <f>VLOOKUP($A17,#REF!,7,0)&amp;""</f>
        <v>#REF!</v>
      </c>
      <c r="I17" s="10" t="e">
        <f>VLOOKUP($A17,#REF!,8,0)&amp;""</f>
        <v>#REF!</v>
      </c>
      <c r="J17" s="10" t="e">
        <f>VLOOKUP($A17,#REF!,9,0)&amp;""</f>
        <v>#REF!</v>
      </c>
      <c r="K17" s="10" t="e">
        <f t="shared" si="1"/>
        <v>#REF!</v>
      </c>
      <c r="L17" s="74" t="str">
        <f>IF($E17="Not Scored", "N/A",IF(AND($D17='Auto Responses'!$J$27,$H17=""),"N/A",IF(AND($D17='Auto Responses'!$J$27,$H17='Auto Responses'!$J$7,),1,IF(AND($D17='Auto Responses'!$J$27,$H17='Auto Responses'!$J$8),0,IF($F17=$G17,1,0)))))</f>
        <v>N/A</v>
      </c>
      <c r="M17" s="10" t="e">
        <f>VLOOKUP($A17,#REF!,10,0)&amp;""</f>
        <v>#REF!</v>
      </c>
      <c r="N17" s="10" t="e">
        <f t="shared" si="2"/>
        <v>#REF!</v>
      </c>
      <c r="O17" s="74" t="str">
        <f t="shared" si="3"/>
        <v>N/A</v>
      </c>
      <c r="P17" s="74" t="str">
        <f t="shared" si="4"/>
        <v>N/A</v>
      </c>
      <c r="Q17" s="74" t="e">
        <f t="shared" si="5"/>
        <v>#REF!</v>
      </c>
      <c r="R17" s="74" t="e">
        <f t="shared" si="9"/>
        <v>#REF!</v>
      </c>
      <c r="S17" s="74" t="e">
        <f t="shared" si="6"/>
        <v>#REF!</v>
      </c>
      <c r="T17" s="74" t="e">
        <f t="shared" si="7"/>
        <v>#REF!</v>
      </c>
      <c r="U17" s="74" t="e">
        <f t="shared" si="10"/>
        <v>#REF!</v>
      </c>
      <c r="V17" s="74" t="e">
        <f t="shared" si="8"/>
        <v>#REF!</v>
      </c>
    </row>
    <row r="18" spans="1:22" ht="57" customHeight="1" x14ac:dyDescent="0.2">
      <c r="A18" s="10" t="str">
        <f>Questions!$A18</f>
        <v>REQU-02</v>
      </c>
      <c r="B18" s="10" t="str">
        <f t="shared" si="0"/>
        <v>REQU</v>
      </c>
      <c r="C18" s="10" t="str">
        <f>VLOOKUP($A18,Questions!$A$3:$L$333,2,0)&amp;""</f>
        <v>Does your product or service have an interface?</v>
      </c>
      <c r="D18" s="10" t="str">
        <f>VLOOKUP($A18,Questions!$A$3:$L$333,11,0)&amp;""</f>
        <v>NA</v>
      </c>
      <c r="E18" s="10" t="str">
        <f>VLOOKUP($A18,Questions!$A$3:$L$333,12,0)&amp;""</f>
        <v>Not Scored</v>
      </c>
      <c r="F18" s="10" t="e">
        <f>VLOOKUP($A18,#REF!,3,0)&amp;""</f>
        <v>#REF!</v>
      </c>
      <c r="G18" s="10" t="e">
        <f>VLOOKUP($A18,#REF!,6,0)&amp;""</f>
        <v>#REF!</v>
      </c>
      <c r="H18" s="10" t="e">
        <f>VLOOKUP($A18,#REF!,7,0)&amp;""</f>
        <v>#REF!</v>
      </c>
      <c r="I18" s="10" t="e">
        <f>VLOOKUP($A18,#REF!,8,0)&amp;""</f>
        <v>#REF!</v>
      </c>
      <c r="J18" s="10" t="e">
        <f>VLOOKUP($A18,#REF!,9,0)&amp;""</f>
        <v>#REF!</v>
      </c>
      <c r="K18" s="10" t="e">
        <f t="shared" si="1"/>
        <v>#REF!</v>
      </c>
      <c r="L18" s="74" t="str">
        <f>IF($E18="Not Scored", "N/A",IF(AND($D18='Auto Responses'!$J$27,$H18=""),"N/A",IF(AND($D18='Auto Responses'!$J$27,$H18='Auto Responses'!$J$7,),1,IF(AND($D18='Auto Responses'!$J$27,$H18='Auto Responses'!$J$8),0,IF($F18=$G18,1,0)))))</f>
        <v>N/A</v>
      </c>
      <c r="M18" s="10" t="e">
        <f>VLOOKUP($A18,#REF!,10,0)&amp;""</f>
        <v>#REF!</v>
      </c>
      <c r="N18" s="10" t="e">
        <f t="shared" si="2"/>
        <v>#REF!</v>
      </c>
      <c r="O18" s="74" t="str">
        <f t="shared" si="3"/>
        <v>N/A</v>
      </c>
      <c r="P18" s="74" t="str">
        <f t="shared" si="4"/>
        <v>N/A</v>
      </c>
      <c r="Q18" s="74" t="e">
        <f t="shared" si="5"/>
        <v>#REF!</v>
      </c>
      <c r="R18" s="74" t="e">
        <f t="shared" si="9"/>
        <v>#REF!</v>
      </c>
      <c r="S18" s="74" t="e">
        <f t="shared" si="6"/>
        <v>#REF!</v>
      </c>
      <c r="T18" s="74" t="e">
        <f t="shared" si="7"/>
        <v>#REF!</v>
      </c>
      <c r="U18" s="74" t="e">
        <f t="shared" si="10"/>
        <v>#REF!</v>
      </c>
      <c r="V18" s="74" t="e">
        <f t="shared" si="8"/>
        <v>#REF!</v>
      </c>
    </row>
    <row r="19" spans="1:22" ht="57" customHeight="1" x14ac:dyDescent="0.2">
      <c r="A19" s="10" t="str">
        <f>Questions!$A19</f>
        <v>REQU-03</v>
      </c>
      <c r="B19" s="10" t="str">
        <f t="shared" si="0"/>
        <v>REQU</v>
      </c>
      <c r="C19" s="10" t="str">
        <f>VLOOKUP($A19,Questions!$A$3:$L$333,2,0)&amp;""</f>
        <v>Are you providing consulting services?</v>
      </c>
      <c r="D19" s="10" t="str">
        <f>VLOOKUP($A19,Questions!$A$3:$L$333,11,0)&amp;""</f>
        <v>NA</v>
      </c>
      <c r="E19" s="10" t="str">
        <f>VLOOKUP($A19,Questions!$A$3:$L$333,12,0)&amp;""</f>
        <v>Not Scored</v>
      </c>
      <c r="F19" s="10" t="e">
        <f>VLOOKUP($A19,#REF!,3,0)&amp;""</f>
        <v>#REF!</v>
      </c>
      <c r="G19" s="10" t="e">
        <f>VLOOKUP($A19,#REF!,6,0)&amp;""</f>
        <v>#REF!</v>
      </c>
      <c r="H19" s="10" t="e">
        <f>VLOOKUP($A19,#REF!,7,0)&amp;""</f>
        <v>#REF!</v>
      </c>
      <c r="I19" s="10" t="e">
        <f>VLOOKUP($A19,#REF!,8,0)&amp;""</f>
        <v>#REF!</v>
      </c>
      <c r="J19" s="10" t="e">
        <f>VLOOKUP($A19,#REF!,9,0)&amp;""</f>
        <v>#REF!</v>
      </c>
      <c r="K19" s="10" t="e">
        <f t="shared" si="1"/>
        <v>#REF!</v>
      </c>
      <c r="L19" s="74" t="str">
        <f>IF($E19="Not Scored", "N/A",IF(AND($D19='Auto Responses'!$J$27,$H19=""),"N/A",IF(AND($D19='Auto Responses'!$J$27,$H19='Auto Responses'!$J$7,),1,IF(AND($D19='Auto Responses'!$J$27,$H19='Auto Responses'!$J$8),0,IF($F19=$G19,1,0)))))</f>
        <v>N/A</v>
      </c>
      <c r="M19" s="10" t="e">
        <f>VLOOKUP($A19,#REF!,10,0)&amp;""</f>
        <v>#REF!</v>
      </c>
      <c r="N19" s="10" t="e">
        <f t="shared" si="2"/>
        <v>#REF!</v>
      </c>
      <c r="O19" s="74" t="str">
        <f t="shared" si="3"/>
        <v>N/A</v>
      </c>
      <c r="P19" s="74" t="str">
        <f t="shared" si="4"/>
        <v>N/A</v>
      </c>
      <c r="Q19" s="74" t="e">
        <f t="shared" si="5"/>
        <v>#REF!</v>
      </c>
      <c r="R19" s="74" t="e">
        <f t="shared" si="9"/>
        <v>#REF!</v>
      </c>
      <c r="S19" s="74" t="e">
        <f t="shared" si="6"/>
        <v>#REF!</v>
      </c>
      <c r="T19" s="74" t="e">
        <f t="shared" si="7"/>
        <v>#REF!</v>
      </c>
      <c r="U19" s="74" t="e">
        <f t="shared" si="10"/>
        <v>#REF!</v>
      </c>
      <c r="V19" s="74" t="e">
        <f t="shared" si="8"/>
        <v>#REF!</v>
      </c>
    </row>
    <row r="20" spans="1:22" ht="57" customHeight="1" x14ac:dyDescent="0.2">
      <c r="A20" s="10" t="str">
        <f>Questions!$A20</f>
        <v>REQU-04</v>
      </c>
      <c r="B20" s="10" t="str">
        <f t="shared" si="0"/>
        <v>REQU</v>
      </c>
      <c r="C20" s="10" t="str">
        <f>VLOOKUP($A20,Questions!$A$3:$L$333,2,0)&amp;""</f>
        <v>Does your solution have AI features, or are there plans to implement AI features in the next 12 months?</v>
      </c>
      <c r="D20" s="10" t="str">
        <f>VLOOKUP($A20,Questions!$A$3:$L$333,11,0)&amp;""</f>
        <v>NA</v>
      </c>
      <c r="E20" s="10" t="str">
        <f>VLOOKUP($A20,Questions!$A$3:$L$333,12,0)&amp;""</f>
        <v>Not Scored</v>
      </c>
      <c r="F20" s="10" t="e">
        <f>VLOOKUP($A20,#REF!,3,0)&amp;""</f>
        <v>#REF!</v>
      </c>
      <c r="G20" s="10" t="e">
        <f>VLOOKUP($A20,#REF!,6,0)&amp;""</f>
        <v>#REF!</v>
      </c>
      <c r="H20" s="10" t="e">
        <f>VLOOKUP($A20,#REF!,7,0)&amp;""</f>
        <v>#REF!</v>
      </c>
      <c r="I20" s="10" t="e">
        <f>VLOOKUP($A20,#REF!,8,0)&amp;""</f>
        <v>#REF!</v>
      </c>
      <c r="J20" s="10" t="e">
        <f>VLOOKUP($A20,#REF!,9,0)&amp;""</f>
        <v>#REF!</v>
      </c>
      <c r="K20" s="10" t="e">
        <f t="shared" si="1"/>
        <v>#REF!</v>
      </c>
      <c r="L20" s="74" t="str">
        <f>IF($E20="Not Scored", "N/A",IF(AND($D20='Auto Responses'!$J$27,$H20=""),"N/A",IF(AND($D20='Auto Responses'!$J$27,$H20='Auto Responses'!$J$7,),1,IF(AND($D20='Auto Responses'!$J$27,$H20='Auto Responses'!$J$8),0,IF($F20=$G20,1,0)))))</f>
        <v>N/A</v>
      </c>
      <c r="M20" s="10" t="e">
        <f>VLOOKUP($A20,#REF!,10,0)&amp;""</f>
        <v>#REF!</v>
      </c>
      <c r="N20" s="10" t="e">
        <f t="shared" si="2"/>
        <v>#REF!</v>
      </c>
      <c r="O20" s="74" t="str">
        <f t="shared" si="3"/>
        <v>N/A</v>
      </c>
      <c r="P20" s="74" t="str">
        <f t="shared" si="4"/>
        <v>N/A</v>
      </c>
      <c r="Q20" s="74" t="e">
        <f t="shared" si="5"/>
        <v>#REF!</v>
      </c>
      <c r="R20" s="74" t="e">
        <f t="shared" si="9"/>
        <v>#REF!</v>
      </c>
      <c r="S20" s="74" t="e">
        <f t="shared" si="6"/>
        <v>#REF!</v>
      </c>
      <c r="T20" s="74" t="e">
        <f t="shared" si="7"/>
        <v>#REF!</v>
      </c>
      <c r="U20" s="74" t="e">
        <f t="shared" si="10"/>
        <v>#REF!</v>
      </c>
      <c r="V20" s="74" t="e">
        <f t="shared" si="8"/>
        <v>#REF!</v>
      </c>
    </row>
    <row r="21" spans="1:22" ht="57" customHeight="1" x14ac:dyDescent="0.2">
      <c r="A21" s="10" t="str">
        <f>Questions!$A21</f>
        <v>REQU-05</v>
      </c>
      <c r="B21" s="10" t="str">
        <f t="shared" si="0"/>
        <v>REQU</v>
      </c>
      <c r="C21" s="10" t="str">
        <f>VLOOKUP($A21,Questions!$A$3:$L$333,2,0)&amp;""</f>
        <v>Does your solution process protected health information (PHI) or any data covered by the Health Insurance Portability and Accountability Act (HIPAA)?</v>
      </c>
      <c r="D21" s="10" t="str">
        <f>VLOOKUP($A21,Questions!$A$3:$L$333,11,0)&amp;""</f>
        <v>NA</v>
      </c>
      <c r="E21" s="10" t="str">
        <f>VLOOKUP($A21,Questions!$A$3:$L$333,12,0)&amp;""</f>
        <v>Not Scored</v>
      </c>
      <c r="F21" s="10" t="e">
        <f>VLOOKUP($A21,#REF!,3,0)&amp;""</f>
        <v>#REF!</v>
      </c>
      <c r="G21" s="10" t="e">
        <f>VLOOKUP($A21,#REF!,6,0)&amp;""</f>
        <v>#REF!</v>
      </c>
      <c r="H21" s="10" t="e">
        <f>VLOOKUP($A21,#REF!,7,0)&amp;""</f>
        <v>#REF!</v>
      </c>
      <c r="I21" s="10" t="e">
        <f>VLOOKUP($A21,#REF!,8,0)&amp;""</f>
        <v>#REF!</v>
      </c>
      <c r="J21" s="10" t="e">
        <f>VLOOKUP($A21,#REF!,9,0)&amp;""</f>
        <v>#REF!</v>
      </c>
      <c r="K21" s="10" t="e">
        <f t="shared" si="1"/>
        <v>#REF!</v>
      </c>
      <c r="L21" s="74" t="str">
        <f>IF($E21="Not Scored", "N/A",IF(AND($D21='Auto Responses'!$J$27,$H21=""),"N/A",IF(AND($D21='Auto Responses'!$J$27,$H21='Auto Responses'!$J$7,),1,IF(AND($D21='Auto Responses'!$J$27,$H21='Auto Responses'!$J$8),0,IF($F21=$G21,1,0)))))</f>
        <v>N/A</v>
      </c>
      <c r="M21" s="10" t="e">
        <f>VLOOKUP($A21,#REF!,10,0)&amp;""</f>
        <v>#REF!</v>
      </c>
      <c r="N21" s="10" t="e">
        <f t="shared" si="2"/>
        <v>#REF!</v>
      </c>
      <c r="O21" s="74" t="str">
        <f t="shared" si="3"/>
        <v>N/A</v>
      </c>
      <c r="P21" s="74" t="str">
        <f t="shared" si="4"/>
        <v>N/A</v>
      </c>
      <c r="Q21" s="74" t="e">
        <f t="shared" si="5"/>
        <v>#REF!</v>
      </c>
      <c r="R21" s="74" t="e">
        <f t="shared" si="9"/>
        <v>#REF!</v>
      </c>
      <c r="S21" s="74" t="e">
        <f t="shared" si="6"/>
        <v>#REF!</v>
      </c>
      <c r="T21" s="74" t="e">
        <f t="shared" si="7"/>
        <v>#REF!</v>
      </c>
      <c r="U21" s="74" t="e">
        <f t="shared" si="10"/>
        <v>#REF!</v>
      </c>
      <c r="V21" s="74" t="e">
        <f t="shared" si="8"/>
        <v>#REF!</v>
      </c>
    </row>
    <row r="22" spans="1:22" ht="57" customHeight="1" x14ac:dyDescent="0.2">
      <c r="A22" s="10" t="str">
        <f>Questions!$A22</f>
        <v>REQU-06</v>
      </c>
      <c r="B22" s="10" t="str">
        <f t="shared" si="0"/>
        <v>REQU</v>
      </c>
      <c r="C22" s="10" t="str">
        <f>VLOOKUP($A22,Questions!$A$3:$L$333,2,0)&amp;""</f>
        <v>Is the solution designed to process, store, or transmit credit card information?</v>
      </c>
      <c r="D22" s="10" t="str">
        <f>VLOOKUP($A22,Questions!$A$3:$L$333,11,0)&amp;""</f>
        <v>NA</v>
      </c>
      <c r="E22" s="10" t="str">
        <f>VLOOKUP($A22,Questions!$A$3:$L$333,12,0)&amp;""</f>
        <v>Not Scored</v>
      </c>
      <c r="F22" s="10" t="e">
        <f>VLOOKUP($A22,#REF!,3,0)&amp;""</f>
        <v>#REF!</v>
      </c>
      <c r="G22" s="10" t="e">
        <f>VLOOKUP($A22,#REF!,6,0)&amp;""</f>
        <v>#REF!</v>
      </c>
      <c r="H22" s="10" t="e">
        <f>VLOOKUP($A22,#REF!,7,0)&amp;""</f>
        <v>#REF!</v>
      </c>
      <c r="I22" s="10" t="e">
        <f>VLOOKUP($A22,#REF!,8,0)&amp;""</f>
        <v>#REF!</v>
      </c>
      <c r="J22" s="10" t="e">
        <f>VLOOKUP($A22,#REF!,9,0)&amp;""</f>
        <v>#REF!</v>
      </c>
      <c r="K22" s="10" t="e">
        <f t="shared" si="1"/>
        <v>#REF!</v>
      </c>
      <c r="L22" s="74" t="str">
        <f>IF($E22="Not Scored", "N/A",IF(AND($D22='Auto Responses'!$J$27,$H22=""),"N/A",IF(AND($D22='Auto Responses'!$J$27,$H22='Auto Responses'!$J$7,),1,IF(AND($D22='Auto Responses'!$J$27,$H22='Auto Responses'!$J$8),0,IF($F22=$G22,1,0)))))</f>
        <v>N/A</v>
      </c>
      <c r="M22" s="10" t="e">
        <f>VLOOKUP($A22,#REF!,10,0)&amp;""</f>
        <v>#REF!</v>
      </c>
      <c r="N22" s="10" t="e">
        <f t="shared" si="2"/>
        <v>#REF!</v>
      </c>
      <c r="O22" s="74" t="str">
        <f t="shared" si="3"/>
        <v>N/A</v>
      </c>
      <c r="P22" s="74" t="str">
        <f t="shared" si="4"/>
        <v>N/A</v>
      </c>
      <c r="Q22" s="74" t="e">
        <f t="shared" si="5"/>
        <v>#REF!</v>
      </c>
      <c r="R22" s="74" t="e">
        <f t="shared" si="9"/>
        <v>#REF!</v>
      </c>
      <c r="S22" s="74" t="e">
        <f t="shared" si="6"/>
        <v>#REF!</v>
      </c>
      <c r="T22" s="74" t="e">
        <f t="shared" si="7"/>
        <v>#REF!</v>
      </c>
      <c r="U22" s="74" t="e">
        <f t="shared" si="10"/>
        <v>#REF!</v>
      </c>
      <c r="V22" s="74" t="e">
        <f t="shared" si="8"/>
        <v>#REF!</v>
      </c>
    </row>
    <row r="23" spans="1:22" ht="71.25" customHeight="1" x14ac:dyDescent="0.2">
      <c r="A23" s="10" t="str">
        <f>Questions!$A23</f>
        <v>REQU-07</v>
      </c>
      <c r="B23" s="10" t="str">
        <f t="shared" si="0"/>
        <v>REQU</v>
      </c>
      <c r="C23" s="10"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10" t="str">
        <f>VLOOKUP($A23,Questions!$A$3:$L$333,11,0)&amp;""</f>
        <v>NA</v>
      </c>
      <c r="E23" s="10" t="str">
        <f>VLOOKUP($A23,Questions!$A$3:$L$333,12,0)&amp;""</f>
        <v>Not Scored</v>
      </c>
      <c r="F23" s="10" t="e">
        <f>VLOOKUP($A23,#REF!,3,0)&amp;""</f>
        <v>#REF!</v>
      </c>
      <c r="G23" s="10" t="e">
        <f>VLOOKUP($A23,#REF!,6,0)&amp;""</f>
        <v>#REF!</v>
      </c>
      <c r="H23" s="10" t="e">
        <f>VLOOKUP($A23,#REF!,7,0)&amp;""</f>
        <v>#REF!</v>
      </c>
      <c r="I23" s="10" t="e">
        <f>VLOOKUP($A23,#REF!,8,0)&amp;""</f>
        <v>#REF!</v>
      </c>
      <c r="J23" s="10" t="e">
        <f>VLOOKUP($A23,#REF!,9,0)&amp;""</f>
        <v>#REF!</v>
      </c>
      <c r="K23" s="10" t="e">
        <f t="shared" si="1"/>
        <v>#REF!</v>
      </c>
      <c r="L23" s="74" t="str">
        <f>IF($E23="Not Scored", "N/A",IF(AND($D23='Auto Responses'!$J$27,$H23=""),"N/A",IF(AND($D23='Auto Responses'!$J$27,$H23='Auto Responses'!$J$7,),1,IF(AND($D23='Auto Responses'!$J$27,$H23='Auto Responses'!$J$8),0,IF($F23=$G23,1,0)))))</f>
        <v>N/A</v>
      </c>
      <c r="M23" s="10" t="e">
        <f>VLOOKUP($A23,#REF!,10,0)&amp;""</f>
        <v>#REF!</v>
      </c>
      <c r="N23" s="10" t="e">
        <f t="shared" si="2"/>
        <v>#REF!</v>
      </c>
      <c r="O23" s="74" t="str">
        <f t="shared" si="3"/>
        <v>N/A</v>
      </c>
      <c r="P23" s="74" t="str">
        <f t="shared" si="4"/>
        <v>N/A</v>
      </c>
      <c r="Q23" s="74" t="e">
        <f t="shared" si="5"/>
        <v>#REF!</v>
      </c>
      <c r="R23" s="74" t="e">
        <f t="shared" si="9"/>
        <v>#REF!</v>
      </c>
      <c r="S23" s="74" t="e">
        <f t="shared" si="6"/>
        <v>#REF!</v>
      </c>
      <c r="T23" s="74" t="e">
        <f t="shared" si="7"/>
        <v>#REF!</v>
      </c>
      <c r="U23" s="74" t="e">
        <f t="shared" si="10"/>
        <v>#REF!</v>
      </c>
      <c r="V23" s="74" t="e">
        <f t="shared" si="8"/>
        <v>#REF!</v>
      </c>
    </row>
    <row r="24" spans="1:22" ht="57" customHeight="1" x14ac:dyDescent="0.2">
      <c r="A24" s="10" t="str">
        <f>Questions!$A24</f>
        <v>REQU-08</v>
      </c>
      <c r="B24" s="10" t="str">
        <f t="shared" si="0"/>
        <v>REQU</v>
      </c>
      <c r="C24" s="10" t="str">
        <f>VLOOKUP($A24,Questions!$A$3:$L$333,2,0)&amp;""</f>
        <v>Does your solution have access to personal or institutional data?</v>
      </c>
      <c r="D24" s="10" t="str">
        <f>VLOOKUP($A24,Questions!$A$3:$L$333,11,0)&amp;""</f>
        <v>NA</v>
      </c>
      <c r="E24" s="10" t="str">
        <f>VLOOKUP($A24,Questions!$A$3:$L$333,12,0)&amp;""</f>
        <v>Start Here</v>
      </c>
      <c r="F24" s="10" t="e">
        <f>VLOOKUP($A24,#REF!,3,0)&amp;""</f>
        <v>#REF!</v>
      </c>
      <c r="G24" s="10" t="e">
        <f>VLOOKUP($A24,#REF!,6,0)&amp;""</f>
        <v>#REF!</v>
      </c>
      <c r="H24" s="10" t="e">
        <f>VLOOKUP($A24,#REF!,7,0)&amp;""</f>
        <v>#REF!</v>
      </c>
      <c r="I24" s="10" t="e">
        <f>VLOOKUP($A24,#REF!,8,0)&amp;""</f>
        <v>#REF!</v>
      </c>
      <c r="J24" s="10" t="e">
        <f>VLOOKUP($A24,#REF!,9,0)&amp;""</f>
        <v>#REF!</v>
      </c>
      <c r="K24" s="10" t="e">
        <f t="shared" si="1"/>
        <v>#REF!</v>
      </c>
      <c r="L24" s="74" t="e">
        <f>IF($E24="Not Scored", "N/A",IF(AND($D24='Auto Responses'!$J$27,$H24=""),"N/A",IF(AND($D24='Auto Responses'!$J$27,$H24='Auto Responses'!$J$7,),1,IF(AND($D24='Auto Responses'!$J$27,$H24='Auto Responses'!$J$8),0,IF($F24=$G24,1,0)))))</f>
        <v>#REF!</v>
      </c>
      <c r="M24" s="10" t="e">
        <f>VLOOKUP($A24,#REF!,10,0)&amp;""</f>
        <v>#REF!</v>
      </c>
      <c r="N24" s="10" t="e">
        <f t="shared" si="2"/>
        <v>#REF!</v>
      </c>
      <c r="O24" s="74" t="e">
        <f t="shared" si="3"/>
        <v>#REF!</v>
      </c>
      <c r="P24" s="74" t="e">
        <f t="shared" si="4"/>
        <v>#REF!</v>
      </c>
      <c r="Q24" s="74" t="e">
        <f t="shared" si="5"/>
        <v>#REF!</v>
      </c>
      <c r="R24" s="74" t="e">
        <f t="shared" si="9"/>
        <v>#REF!</v>
      </c>
      <c r="S24" s="74" t="e">
        <f t="shared" si="6"/>
        <v>#REF!</v>
      </c>
      <c r="T24" s="74" t="e">
        <f t="shared" si="7"/>
        <v>#REF!</v>
      </c>
      <c r="U24" s="74" t="e">
        <f t="shared" si="10"/>
        <v>#REF!</v>
      </c>
      <c r="V24" s="74" t="e">
        <f t="shared" si="8"/>
        <v>#REF!</v>
      </c>
    </row>
    <row r="25" spans="1:22" ht="57" customHeight="1" x14ac:dyDescent="0.2">
      <c r="A25" s="10" t="str">
        <f>Questions!$A25</f>
        <v>DOCU-01</v>
      </c>
      <c r="B25" s="10" t="str">
        <f t="shared" si="0"/>
        <v>DOCU</v>
      </c>
      <c r="C25" s="10" t="str">
        <f>VLOOKUP($A25,Questions!$A$3:$L$333,2,0)&amp;""</f>
        <v>Do you have a well-documented business continuity plan (BCP), with a clear owner, that is tested annually?*</v>
      </c>
      <c r="D25" s="10" t="str">
        <f>VLOOKUP($A25,Questions!$A$3:$L$333,11,0)&amp;""</f>
        <v/>
      </c>
      <c r="E25" s="10" t="str">
        <f>VLOOKUP($A25,Questions!$A$3:$L$333,12,0)&amp;""</f>
        <v>Organization</v>
      </c>
      <c r="F25" s="10" t="e">
        <f>VLOOKUP($A25,#REF!,3,0)&amp;""</f>
        <v>#REF!</v>
      </c>
      <c r="G25" s="10" t="e">
        <f>VLOOKUP($A25,#REF!,6,0)&amp;""</f>
        <v>#REF!</v>
      </c>
      <c r="H25" s="10" t="e">
        <f>VLOOKUP($A25,#REF!,7,0)&amp;""</f>
        <v>#REF!</v>
      </c>
      <c r="I25" s="10" t="e">
        <f>VLOOKUP($A25,#REF!,8,0)&amp;""</f>
        <v>#REF!</v>
      </c>
      <c r="J25" s="10" t="e">
        <f>VLOOKUP($A25,#REF!,9,0)&amp;""</f>
        <v>#REF!</v>
      </c>
      <c r="K25" s="10" t="e">
        <f t="shared" si="1"/>
        <v>#REF!</v>
      </c>
      <c r="L25" s="74" t="e">
        <f>IF($E25="Not Scored", "N/A",IF(AND($D25='Auto Responses'!$J$27,$H25=""),"N/A",IF(AND($D25='Auto Responses'!$J$27,$H25='Auto Responses'!$J$7,),1,IF(AND($D25='Auto Responses'!$J$27,$H25='Auto Responses'!$J$8),0,IF($F25=$G25,1,0)))))</f>
        <v>#REF!</v>
      </c>
      <c r="M25" s="10" t="e">
        <f>VLOOKUP($A25,#REF!,10,0)&amp;""</f>
        <v>#REF!</v>
      </c>
      <c r="N25" s="10" t="e">
        <f t="shared" si="2"/>
        <v>#REF!</v>
      </c>
      <c r="O25" s="74" t="e">
        <f t="shared" si="3"/>
        <v>#REF!</v>
      </c>
      <c r="P25" s="74" t="e">
        <f t="shared" si="4"/>
        <v>#REF!</v>
      </c>
      <c r="Q25" s="74" t="e">
        <f t="shared" si="5"/>
        <v>#REF!</v>
      </c>
      <c r="R25" s="74" t="e">
        <f t="shared" si="9"/>
        <v>#REF!</v>
      </c>
      <c r="S25" s="74" t="e">
        <f t="shared" si="6"/>
        <v>#REF!</v>
      </c>
      <c r="T25" s="74" t="e">
        <f t="shared" si="7"/>
        <v>#REF!</v>
      </c>
      <c r="U25" s="74" t="e">
        <f t="shared" si="10"/>
        <v>#REF!</v>
      </c>
      <c r="V25" s="74" t="e">
        <f t="shared" si="8"/>
        <v>#REF!</v>
      </c>
    </row>
    <row r="26" spans="1:22" ht="57" customHeight="1" x14ac:dyDescent="0.2">
      <c r="A26" s="10" t="str">
        <f>Questions!$A26</f>
        <v>DOCU-02</v>
      </c>
      <c r="B26" s="10" t="str">
        <f t="shared" si="0"/>
        <v>DOCU</v>
      </c>
      <c r="C26" s="10" t="str">
        <f>VLOOKUP($A26,Questions!$A$3:$L$333,2,0)&amp;""</f>
        <v>Do you have a well-documented disaster recovery plan (DRP), with a clear owner, that is tested annually?*</v>
      </c>
      <c r="D26" s="10" t="str">
        <f>VLOOKUP($A26,Questions!$A$3:$L$333,11,0)&amp;""</f>
        <v/>
      </c>
      <c r="E26" s="10" t="str">
        <f>VLOOKUP($A26,Questions!$A$3:$L$333,12,0)&amp;""</f>
        <v>Organization</v>
      </c>
      <c r="F26" s="10" t="e">
        <f>VLOOKUP($A26,#REF!,3,0)&amp;""</f>
        <v>#REF!</v>
      </c>
      <c r="G26" s="10" t="e">
        <f>VLOOKUP($A26,#REF!,6,0)&amp;""</f>
        <v>#REF!</v>
      </c>
      <c r="H26" s="10" t="e">
        <f>VLOOKUP($A26,#REF!,7,0)&amp;""</f>
        <v>#REF!</v>
      </c>
      <c r="I26" s="10" t="e">
        <f>VLOOKUP($A26,#REF!,8,0)&amp;""</f>
        <v>#REF!</v>
      </c>
      <c r="J26" s="10" t="e">
        <f>VLOOKUP($A26,#REF!,9,0)&amp;""</f>
        <v>#REF!</v>
      </c>
      <c r="K26" s="10" t="e">
        <f t="shared" si="1"/>
        <v>#REF!</v>
      </c>
      <c r="L26" s="74" t="e">
        <f>IF($E26="Not Scored", "N/A",IF(AND($D26='Auto Responses'!$J$27,$H26=""),"N/A",IF(AND($D26='Auto Responses'!$J$27,$H26='Auto Responses'!$J$7,),1,IF(AND($D26='Auto Responses'!$J$27,$H26='Auto Responses'!$J$8),0,IF($F26=$G26,1,0)))))</f>
        <v>#REF!</v>
      </c>
      <c r="M26" s="10" t="e">
        <f>VLOOKUP($A26,#REF!,10,0)&amp;""</f>
        <v>#REF!</v>
      </c>
      <c r="N26" s="10" t="e">
        <f t="shared" si="2"/>
        <v>#REF!</v>
      </c>
      <c r="O26" s="74" t="e">
        <f t="shared" si="3"/>
        <v>#REF!</v>
      </c>
      <c r="P26" s="74" t="e">
        <f t="shared" si="4"/>
        <v>#REF!</v>
      </c>
      <c r="Q26" s="74" t="e">
        <f t="shared" si="5"/>
        <v>#REF!</v>
      </c>
      <c r="R26" s="74" t="e">
        <f t="shared" si="9"/>
        <v>#REF!</v>
      </c>
      <c r="S26" s="74" t="e">
        <f t="shared" si="6"/>
        <v>#REF!</v>
      </c>
      <c r="T26" s="74" t="e">
        <f t="shared" si="7"/>
        <v>#REF!</v>
      </c>
      <c r="U26" s="74" t="e">
        <f t="shared" si="10"/>
        <v>#REF!</v>
      </c>
      <c r="V26" s="74" t="e">
        <f t="shared" si="8"/>
        <v>#REF!</v>
      </c>
    </row>
    <row r="27" spans="1:22" ht="57" customHeight="1" x14ac:dyDescent="0.2">
      <c r="A27" s="10" t="str">
        <f>Questions!$A27</f>
        <v>DOCU-03</v>
      </c>
      <c r="B27" s="10" t="str">
        <f t="shared" si="0"/>
        <v>DOCU</v>
      </c>
      <c r="C27" s="10" t="str">
        <f>VLOOKUP($A27,Questions!$A$3:$L$333,2,0)&amp;""</f>
        <v>Have you undergone a SSAE 18/SOC 2 audit?</v>
      </c>
      <c r="D27" s="10" t="str">
        <f>VLOOKUP($A27,Questions!$A$3:$L$333,11,0)&amp;""</f>
        <v/>
      </c>
      <c r="E27" s="10" t="str">
        <f>VLOOKUP($A27,Questions!$A$3:$L$333,12,0)&amp;""</f>
        <v>Organization</v>
      </c>
      <c r="F27" s="10" t="e">
        <f>VLOOKUP($A27,#REF!,3,0)&amp;""</f>
        <v>#REF!</v>
      </c>
      <c r="G27" s="10" t="e">
        <f>VLOOKUP($A27,#REF!,6,0)&amp;""</f>
        <v>#REF!</v>
      </c>
      <c r="H27" s="10" t="e">
        <f>VLOOKUP($A27,#REF!,7,0)&amp;""</f>
        <v>#REF!</v>
      </c>
      <c r="I27" s="10" t="e">
        <f>VLOOKUP($A27,#REF!,8,0)&amp;""</f>
        <v>#REF!</v>
      </c>
      <c r="J27" s="10" t="e">
        <f>VLOOKUP($A27,#REF!,9,0)&amp;""</f>
        <v>#REF!</v>
      </c>
      <c r="K27" s="10" t="e">
        <f t="shared" si="1"/>
        <v>#REF!</v>
      </c>
      <c r="L27" s="74" t="e">
        <f>IF($E27="Not Scored", "N/A",IF(AND($D27='Auto Responses'!$J$27,$H27=""),"N/A",IF(AND($D27='Auto Responses'!$J$27,$H27='Auto Responses'!$J$7,),1,IF(AND($D27='Auto Responses'!$J$27,$H27='Auto Responses'!$J$8),0,IF($F27=$G27,1,0)))))</f>
        <v>#REF!</v>
      </c>
      <c r="M27" s="10" t="e">
        <f>VLOOKUP($A27,#REF!,10,0)&amp;""</f>
        <v>#REF!</v>
      </c>
      <c r="N27" s="10" t="e">
        <f t="shared" si="2"/>
        <v>#REF!</v>
      </c>
      <c r="O27" s="74" t="e">
        <f t="shared" si="3"/>
        <v>#REF!</v>
      </c>
      <c r="P27" s="74" t="e">
        <f t="shared" si="4"/>
        <v>#REF!</v>
      </c>
      <c r="Q27" s="74" t="e">
        <f t="shared" si="5"/>
        <v>#REF!</v>
      </c>
      <c r="R27" s="74" t="e">
        <f t="shared" si="9"/>
        <v>#REF!</v>
      </c>
      <c r="S27" s="74" t="e">
        <f t="shared" si="6"/>
        <v>#REF!</v>
      </c>
      <c r="T27" s="74" t="e">
        <f t="shared" si="7"/>
        <v>#REF!</v>
      </c>
      <c r="U27" s="74" t="e">
        <f t="shared" si="10"/>
        <v>#REF!</v>
      </c>
      <c r="V27" s="74" t="e">
        <f t="shared" si="8"/>
        <v>#REF!</v>
      </c>
    </row>
    <row r="28" spans="1:22" ht="57" customHeight="1" x14ac:dyDescent="0.2">
      <c r="A28" s="10" t="str">
        <f>Questions!$A28</f>
        <v>DOCU-04</v>
      </c>
      <c r="B28" s="10" t="str">
        <f t="shared" si="0"/>
        <v>DOCU</v>
      </c>
      <c r="C28" s="10" t="str">
        <f>VLOOKUP($A28,Questions!$A$3:$L$333,2,0)&amp;""</f>
        <v>Do you conform with a specific industry standard security framework (e.g., NIST Cybersecurity Framework, CIS Controls, ISO 27001, etc.)?</v>
      </c>
      <c r="D28" s="10" t="str">
        <f>VLOOKUP($A28,Questions!$A$3:$L$333,11,0)&amp;""</f>
        <v/>
      </c>
      <c r="E28" s="10" t="str">
        <f>VLOOKUP($A28,Questions!$A$3:$L$333,12,0)&amp;""</f>
        <v>Organization</v>
      </c>
      <c r="F28" s="10" t="e">
        <f>VLOOKUP($A28,#REF!,3,0)&amp;""</f>
        <v>#REF!</v>
      </c>
      <c r="G28" s="10" t="e">
        <f>VLOOKUP($A28,#REF!,6,0)&amp;""</f>
        <v>#REF!</v>
      </c>
      <c r="H28" s="10" t="e">
        <f>VLOOKUP($A28,#REF!,7,0)&amp;""</f>
        <v>#REF!</v>
      </c>
      <c r="I28" s="10" t="e">
        <f>VLOOKUP($A28,#REF!,8,0)&amp;""</f>
        <v>#REF!</v>
      </c>
      <c r="J28" s="10" t="e">
        <f>VLOOKUP($A28,#REF!,9,0)&amp;""</f>
        <v>#REF!</v>
      </c>
      <c r="K28" s="10" t="e">
        <f t="shared" si="1"/>
        <v>#REF!</v>
      </c>
      <c r="L28" s="74" t="e">
        <f>IF($E28="Not Scored", "N/A",IF(AND($D28='Auto Responses'!$J$27,$H28=""),"N/A",IF(AND($D28='Auto Responses'!$J$27,$H28='Auto Responses'!$J$7,),1,IF(AND($D28='Auto Responses'!$J$27,$H28='Auto Responses'!$J$8),0,IF($F28=$G28,1,0)))))</f>
        <v>#REF!</v>
      </c>
      <c r="M28" s="10" t="e">
        <f>VLOOKUP($A28,#REF!,10,0)&amp;""</f>
        <v>#REF!</v>
      </c>
      <c r="N28" s="10" t="e">
        <f t="shared" si="2"/>
        <v>#REF!</v>
      </c>
      <c r="O28" s="74" t="e">
        <f t="shared" si="3"/>
        <v>#REF!</v>
      </c>
      <c r="P28" s="74" t="e">
        <f t="shared" si="4"/>
        <v>#REF!</v>
      </c>
      <c r="Q28" s="74" t="e">
        <f t="shared" si="5"/>
        <v>#REF!</v>
      </c>
      <c r="R28" s="74" t="e">
        <f t="shared" si="9"/>
        <v>#REF!</v>
      </c>
      <c r="S28" s="74" t="e">
        <f t="shared" si="6"/>
        <v>#REF!</v>
      </c>
      <c r="T28" s="74" t="e">
        <f t="shared" si="7"/>
        <v>#REF!</v>
      </c>
      <c r="U28" s="74" t="e">
        <f t="shared" si="10"/>
        <v>#REF!</v>
      </c>
      <c r="V28" s="74" t="e">
        <f t="shared" si="8"/>
        <v>#REF!</v>
      </c>
    </row>
    <row r="29" spans="1:22" ht="57" customHeight="1" x14ac:dyDescent="0.2">
      <c r="A29" s="10" t="str">
        <f>Questions!$A29</f>
        <v>DOCU-05</v>
      </c>
      <c r="B29" s="10" t="str">
        <f t="shared" si="0"/>
        <v>DOCU</v>
      </c>
      <c r="C29" s="10" t="str">
        <f>VLOOKUP($A29,Questions!$A$3:$L$333,2,0)&amp;""</f>
        <v>Can you provide overall system and/or application architecture diagrams, including a full description of the data flow for all components of the system?</v>
      </c>
      <c r="D29" s="10" t="str">
        <f>VLOOKUP($A29,Questions!$A$3:$L$333,11,0)&amp;""</f>
        <v/>
      </c>
      <c r="E29" s="10" t="str">
        <f>VLOOKUP($A29,Questions!$A$3:$L$333,12,0)&amp;""</f>
        <v>Organization</v>
      </c>
      <c r="F29" s="10" t="e">
        <f>VLOOKUP($A29,#REF!,3,0)&amp;""</f>
        <v>#REF!</v>
      </c>
      <c r="G29" s="10" t="e">
        <f>VLOOKUP($A29,#REF!,6,0)&amp;""</f>
        <v>#REF!</v>
      </c>
      <c r="H29" s="10" t="e">
        <f>VLOOKUP($A29,#REF!,7,0)&amp;""</f>
        <v>#REF!</v>
      </c>
      <c r="I29" s="10" t="e">
        <f>VLOOKUP($A29,#REF!,8,0)&amp;""</f>
        <v>#REF!</v>
      </c>
      <c r="J29" s="10" t="e">
        <f>VLOOKUP($A29,#REF!,9,0)&amp;""</f>
        <v>#REF!</v>
      </c>
      <c r="K29" s="10" t="e">
        <f t="shared" si="1"/>
        <v>#REF!</v>
      </c>
      <c r="L29" s="74" t="e">
        <f>IF($E29="Not Scored", "N/A",IF(AND($D29='Auto Responses'!$J$27,$H29=""),"N/A",IF(AND($D29='Auto Responses'!$J$27,$H29='Auto Responses'!$J$7,),1,IF(AND($D29='Auto Responses'!$J$27,$H29='Auto Responses'!$J$8),0,IF($F29=$G29,1,0)))))</f>
        <v>#REF!</v>
      </c>
      <c r="M29" s="10" t="e">
        <f>VLOOKUP($A29,#REF!,10,0)&amp;""</f>
        <v>#REF!</v>
      </c>
      <c r="N29" s="10" t="e">
        <f t="shared" si="2"/>
        <v>#REF!</v>
      </c>
      <c r="O29" s="74" t="e">
        <f t="shared" si="3"/>
        <v>#REF!</v>
      </c>
      <c r="P29" s="74" t="e">
        <f t="shared" si="4"/>
        <v>#REF!</v>
      </c>
      <c r="Q29" s="74" t="e">
        <f t="shared" si="5"/>
        <v>#REF!</v>
      </c>
      <c r="R29" s="74" t="e">
        <f t="shared" si="9"/>
        <v>#REF!</v>
      </c>
      <c r="S29" s="74" t="e">
        <f t="shared" si="6"/>
        <v>#REF!</v>
      </c>
      <c r="T29" s="74" t="e">
        <f t="shared" si="7"/>
        <v>#REF!</v>
      </c>
      <c r="U29" s="74" t="e">
        <f t="shared" si="10"/>
        <v>#REF!</v>
      </c>
      <c r="V29" s="74" t="e">
        <f t="shared" si="8"/>
        <v>#REF!</v>
      </c>
    </row>
    <row r="30" spans="1:22" ht="57" customHeight="1" x14ac:dyDescent="0.2">
      <c r="A30" s="10" t="str">
        <f>Questions!$A30</f>
        <v>DOCU-06</v>
      </c>
      <c r="B30" s="10" t="str">
        <f t="shared" si="0"/>
        <v>DOCU</v>
      </c>
      <c r="C30" s="10" t="str">
        <f>VLOOKUP($A30,Questions!$A$3:$L$333,2,0)&amp;""</f>
        <v>Does your organization have a data privacy policy?</v>
      </c>
      <c r="D30" s="10" t="str">
        <f>VLOOKUP($A30,Questions!$A$3:$L$333,11,0)&amp;""</f>
        <v/>
      </c>
      <c r="E30" s="10" t="str">
        <f>VLOOKUP($A30,Questions!$A$3:$L$333,12,0)&amp;""</f>
        <v>Organization</v>
      </c>
      <c r="F30" s="10" t="e">
        <f>VLOOKUP($A30,#REF!,3,0)&amp;""</f>
        <v>#REF!</v>
      </c>
      <c r="G30" s="10" t="e">
        <f>VLOOKUP($A30,#REF!,6,0)&amp;""</f>
        <v>#REF!</v>
      </c>
      <c r="H30" s="10" t="e">
        <f>VLOOKUP($A30,#REF!,7,0)&amp;""</f>
        <v>#REF!</v>
      </c>
      <c r="I30" s="10" t="e">
        <f>VLOOKUP($A30,#REF!,8,0)&amp;""</f>
        <v>#REF!</v>
      </c>
      <c r="J30" s="10" t="e">
        <f>VLOOKUP($A30,#REF!,9,0)&amp;""</f>
        <v>#REF!</v>
      </c>
      <c r="K30" s="10" t="e">
        <f t="shared" si="1"/>
        <v>#REF!</v>
      </c>
      <c r="L30" s="74" t="e">
        <f>IF($E30="Not Scored", "N/A",IF(AND($D30='Auto Responses'!$J$27,$H30=""),"N/A",IF(AND($D30='Auto Responses'!$J$27,$H30='Auto Responses'!$J$7,),1,IF(AND($D30='Auto Responses'!$J$27,$H30='Auto Responses'!$J$8),0,IF($F30=$G30,1,0)))))</f>
        <v>#REF!</v>
      </c>
      <c r="M30" s="10" t="e">
        <f>VLOOKUP($A30,#REF!,10,0)&amp;""</f>
        <v>#REF!</v>
      </c>
      <c r="N30" s="10" t="e">
        <f t="shared" si="2"/>
        <v>#REF!</v>
      </c>
      <c r="O30" s="74" t="e">
        <f t="shared" si="3"/>
        <v>#REF!</v>
      </c>
      <c r="P30" s="74" t="e">
        <f t="shared" si="4"/>
        <v>#REF!</v>
      </c>
      <c r="Q30" s="74" t="e">
        <f t="shared" si="5"/>
        <v>#REF!</v>
      </c>
      <c r="R30" s="74" t="e">
        <f t="shared" si="9"/>
        <v>#REF!</v>
      </c>
      <c r="S30" s="74" t="e">
        <f t="shared" si="6"/>
        <v>#REF!</v>
      </c>
      <c r="T30" s="74" t="e">
        <f t="shared" si="7"/>
        <v>#REF!</v>
      </c>
      <c r="U30" s="74" t="e">
        <f t="shared" si="10"/>
        <v>#REF!</v>
      </c>
      <c r="V30" s="74" t="e">
        <f t="shared" si="8"/>
        <v>#REF!</v>
      </c>
    </row>
    <row r="31" spans="1:22" ht="57" customHeight="1" x14ac:dyDescent="0.2">
      <c r="A31" s="10" t="str">
        <f>Questions!$A31</f>
        <v>DOCU-07</v>
      </c>
      <c r="B31" s="10" t="str">
        <f t="shared" si="0"/>
        <v>DOCU</v>
      </c>
      <c r="C31" s="10" t="str">
        <f>VLOOKUP($A31,Questions!$A$3:$L$333,2,0)&amp;""</f>
        <v>Do you have a documented, and currently implemented, employee onboarding and offboarding policy?</v>
      </c>
      <c r="D31" s="10" t="str">
        <f>VLOOKUP($A31,Questions!$A$3:$L$333,11,0)&amp;""</f>
        <v/>
      </c>
      <c r="E31" s="10" t="str">
        <f>VLOOKUP($A31,Questions!$A$3:$L$333,12,0)&amp;""</f>
        <v>Organization</v>
      </c>
      <c r="F31" s="10" t="e">
        <f>VLOOKUP($A31,#REF!,3,0)&amp;""</f>
        <v>#REF!</v>
      </c>
      <c r="G31" s="10" t="e">
        <f>VLOOKUP($A31,#REF!,6,0)&amp;""</f>
        <v>#REF!</v>
      </c>
      <c r="H31" s="10" t="e">
        <f>VLOOKUP($A31,#REF!,7,0)&amp;""</f>
        <v>#REF!</v>
      </c>
      <c r="I31" s="10" t="e">
        <f>VLOOKUP($A31,#REF!,8,0)&amp;""</f>
        <v>#REF!</v>
      </c>
      <c r="J31" s="10" t="e">
        <f>VLOOKUP($A31,#REF!,9,0)&amp;""</f>
        <v>#REF!</v>
      </c>
      <c r="K31" s="10" t="e">
        <f t="shared" si="1"/>
        <v>#REF!</v>
      </c>
      <c r="L31" s="74" t="e">
        <f>IF($E31="Not Scored", "N/A",IF(AND($D31='Auto Responses'!$J$27,$H31=""),"N/A",IF(AND($D31='Auto Responses'!$J$27,$H31='Auto Responses'!$J$7,),1,IF(AND($D31='Auto Responses'!$J$27,$H31='Auto Responses'!$J$8),0,IF($F31=$G31,1,0)))))</f>
        <v>#REF!</v>
      </c>
      <c r="M31" s="10" t="e">
        <f>VLOOKUP($A31,#REF!,10,0)&amp;""</f>
        <v>#REF!</v>
      </c>
      <c r="N31" s="10" t="e">
        <f t="shared" si="2"/>
        <v>#REF!</v>
      </c>
      <c r="O31" s="74" t="e">
        <f t="shared" si="3"/>
        <v>#REF!</v>
      </c>
      <c r="P31" s="74" t="e">
        <f t="shared" si="4"/>
        <v>#REF!</v>
      </c>
      <c r="Q31" s="74" t="e">
        <f t="shared" si="5"/>
        <v>#REF!</v>
      </c>
      <c r="R31" s="74" t="e">
        <f t="shared" si="9"/>
        <v>#REF!</v>
      </c>
      <c r="S31" s="74" t="e">
        <f t="shared" si="6"/>
        <v>#REF!</v>
      </c>
      <c r="T31" s="74" t="e">
        <f t="shared" si="7"/>
        <v>#REF!</v>
      </c>
      <c r="U31" s="74" t="e">
        <f t="shared" si="10"/>
        <v>#REF!</v>
      </c>
      <c r="V31" s="74" t="e">
        <f t="shared" si="8"/>
        <v>#REF!</v>
      </c>
    </row>
    <row r="32" spans="1:22" ht="57" customHeight="1" x14ac:dyDescent="0.2">
      <c r="A32" s="10" t="str">
        <f>Questions!$A32</f>
        <v>ITAC-01</v>
      </c>
      <c r="B32" s="10" t="str">
        <f t="shared" si="0"/>
        <v>ITAC</v>
      </c>
      <c r="C32" s="10" t="str">
        <f>VLOOKUP($A32,Questions!$A$3:$L$333,2,0)&amp;""</f>
        <v>Solution Provider Accessibility Contact Name</v>
      </c>
      <c r="D32" s="10" t="str">
        <f>VLOOKUP($A32,Questions!$A$3:$L$333,11,0)&amp;""</f>
        <v>NA</v>
      </c>
      <c r="E32" s="10" t="str">
        <f>VLOOKUP($A32,Questions!$A$3:$L$333,12,0)&amp;""</f>
        <v>Not Scored</v>
      </c>
      <c r="F32" s="10" t="e">
        <f>VLOOKUP($A32,#REF!,3,0)&amp;""</f>
        <v>#REF!</v>
      </c>
      <c r="G32" s="10" t="e">
        <f>VLOOKUP($A32,#REF!,6,0)&amp;""</f>
        <v>#REF!</v>
      </c>
      <c r="H32" s="10" t="e">
        <f>VLOOKUP($A32,#REF!,7,0)&amp;""</f>
        <v>#REF!</v>
      </c>
      <c r="I32" s="10" t="e">
        <f>VLOOKUP($A32,#REF!,8,0)&amp;""</f>
        <v>#REF!</v>
      </c>
      <c r="J32" s="10" t="e">
        <f>VLOOKUP($A32,#REF!,9,0)&amp;""</f>
        <v>#REF!</v>
      </c>
      <c r="K32" s="10" t="e">
        <f t="shared" si="1"/>
        <v>#REF!</v>
      </c>
      <c r="L32" s="74" t="str">
        <f>IF($E32="Not Scored", "N/A",IF(AND($D32='Auto Responses'!$J$27,$H32=""),"N/A",IF(AND($D32='Auto Responses'!$J$27,$H32='Auto Responses'!$J$7,),1,IF(AND($D32='Auto Responses'!$J$27,$H32='Auto Responses'!$J$8),0,IF($F32=$G32,1,0)))))</f>
        <v>N/A</v>
      </c>
      <c r="M32" s="10" t="e">
        <f>VLOOKUP($A32,#REF!,10,0)&amp;""</f>
        <v>#REF!</v>
      </c>
      <c r="N32" s="10" t="e">
        <f t="shared" si="2"/>
        <v>#REF!</v>
      </c>
      <c r="O32" s="74" t="str">
        <f t="shared" si="3"/>
        <v>N/A</v>
      </c>
      <c r="P32" s="74" t="str">
        <f t="shared" si="4"/>
        <v>N/A</v>
      </c>
      <c r="Q32" s="74" t="e">
        <f t="shared" si="5"/>
        <v>#REF!</v>
      </c>
      <c r="R32" s="74" t="e">
        <f t="shared" si="9"/>
        <v>#REF!</v>
      </c>
      <c r="S32" s="74" t="e">
        <f t="shared" si="6"/>
        <v>#REF!</v>
      </c>
      <c r="T32" s="74" t="e">
        <f t="shared" si="7"/>
        <v>#REF!</v>
      </c>
      <c r="U32" s="74" t="e">
        <f t="shared" si="10"/>
        <v>#REF!</v>
      </c>
      <c r="V32" s="74" t="e">
        <f t="shared" si="8"/>
        <v>#REF!</v>
      </c>
    </row>
    <row r="33" spans="1:22" ht="57" customHeight="1" x14ac:dyDescent="0.2">
      <c r="A33" s="10" t="str">
        <f>Questions!$A33</f>
        <v>ITAC-02</v>
      </c>
      <c r="B33" s="10" t="str">
        <f t="shared" si="0"/>
        <v>ITAC</v>
      </c>
      <c r="C33" s="10" t="str">
        <f>VLOOKUP($A33,Questions!$A$3:$L$333,2,0)&amp;""</f>
        <v>Solution Provider Accessibility Contact Title</v>
      </c>
      <c r="D33" s="10" t="str">
        <f>VLOOKUP($A33,Questions!$A$3:$L$333,11,0)&amp;""</f>
        <v>NA</v>
      </c>
      <c r="E33" s="10" t="str">
        <f>VLOOKUP($A33,Questions!$A$3:$L$333,12,0)&amp;""</f>
        <v>Not Scored</v>
      </c>
      <c r="F33" s="10" t="e">
        <f>VLOOKUP($A33,#REF!,3,0)&amp;""</f>
        <v>#REF!</v>
      </c>
      <c r="G33" s="10" t="e">
        <f>VLOOKUP($A33,#REF!,6,0)&amp;""</f>
        <v>#REF!</v>
      </c>
      <c r="H33" s="10" t="e">
        <f>VLOOKUP($A33,#REF!,7,0)&amp;""</f>
        <v>#REF!</v>
      </c>
      <c r="I33" s="10" t="e">
        <f>VLOOKUP($A33,#REF!,8,0)&amp;""</f>
        <v>#REF!</v>
      </c>
      <c r="J33" s="10" t="e">
        <f>VLOOKUP($A33,#REF!,9,0)&amp;""</f>
        <v>#REF!</v>
      </c>
      <c r="K33" s="10" t="e">
        <f t="shared" si="1"/>
        <v>#REF!</v>
      </c>
      <c r="L33" s="74" t="str">
        <f>IF($E33="Not Scored", "N/A",IF(AND($D33='Auto Responses'!$J$27,$H33=""),"N/A",IF(AND($D33='Auto Responses'!$J$27,$H33='Auto Responses'!$J$7,),1,IF(AND($D33='Auto Responses'!$J$27,$H33='Auto Responses'!$J$8),0,IF($F33=$G33,1,0)))))</f>
        <v>N/A</v>
      </c>
      <c r="M33" s="10" t="e">
        <f>VLOOKUP($A33,#REF!,10,0)&amp;""</f>
        <v>#REF!</v>
      </c>
      <c r="N33" s="10" t="e">
        <f t="shared" si="2"/>
        <v>#REF!</v>
      </c>
      <c r="O33" s="74" t="str">
        <f t="shared" si="3"/>
        <v>N/A</v>
      </c>
      <c r="P33" s="74" t="str">
        <f t="shared" si="4"/>
        <v>N/A</v>
      </c>
      <c r="Q33" s="74" t="e">
        <f t="shared" si="5"/>
        <v>#REF!</v>
      </c>
      <c r="R33" s="74" t="e">
        <f t="shared" si="9"/>
        <v>#REF!</v>
      </c>
      <c r="S33" s="74" t="e">
        <f t="shared" si="6"/>
        <v>#REF!</v>
      </c>
      <c r="T33" s="74" t="e">
        <f t="shared" si="7"/>
        <v>#REF!</v>
      </c>
      <c r="U33" s="74" t="e">
        <f t="shared" si="10"/>
        <v>#REF!</v>
      </c>
      <c r="V33" s="74" t="e">
        <f t="shared" si="8"/>
        <v>#REF!</v>
      </c>
    </row>
    <row r="34" spans="1:22" ht="57" customHeight="1" x14ac:dyDescent="0.2">
      <c r="A34" s="10" t="str">
        <f>Questions!$A34</f>
        <v>ITAC-03</v>
      </c>
      <c r="B34" s="10" t="str">
        <f t="shared" si="0"/>
        <v>ITAC</v>
      </c>
      <c r="C34" s="10" t="str">
        <f>VLOOKUP($A34,Questions!$A$3:$L$333,2,0)&amp;""</f>
        <v>Solution Provider Accessibility Contact Email</v>
      </c>
      <c r="D34" s="10" t="str">
        <f>VLOOKUP($A34,Questions!$A$3:$L$333,11,0)&amp;""</f>
        <v>NA</v>
      </c>
      <c r="E34" s="10" t="str">
        <f>VLOOKUP($A34,Questions!$A$3:$L$333,12,0)&amp;""</f>
        <v>Not Scored</v>
      </c>
      <c r="F34" s="10" t="e">
        <f>VLOOKUP($A34,#REF!,3,0)&amp;""</f>
        <v>#REF!</v>
      </c>
      <c r="G34" s="10" t="e">
        <f>VLOOKUP($A34,#REF!,6,0)&amp;""</f>
        <v>#REF!</v>
      </c>
      <c r="H34" s="10" t="e">
        <f>VLOOKUP($A34,#REF!,7,0)&amp;""</f>
        <v>#REF!</v>
      </c>
      <c r="I34" s="10" t="e">
        <f>VLOOKUP($A34,#REF!,8,0)&amp;""</f>
        <v>#REF!</v>
      </c>
      <c r="J34" s="10" t="e">
        <f>VLOOKUP($A34,#REF!,9,0)&amp;""</f>
        <v>#REF!</v>
      </c>
      <c r="K34" s="10" t="e">
        <f t="shared" si="1"/>
        <v>#REF!</v>
      </c>
      <c r="L34" s="74" t="str">
        <f>IF($E34="Not Scored", "N/A",IF(AND($D34='Auto Responses'!$J$27,$H34=""),"N/A",IF(AND($D34='Auto Responses'!$J$27,$H34='Auto Responses'!$J$7,),1,IF(AND($D34='Auto Responses'!$J$27,$H34='Auto Responses'!$J$8),0,IF($F34=$G34,1,0)))))</f>
        <v>N/A</v>
      </c>
      <c r="M34" s="10" t="e">
        <f>VLOOKUP($A34,#REF!,10,0)&amp;""</f>
        <v>#REF!</v>
      </c>
      <c r="N34" s="10" t="e">
        <f t="shared" si="2"/>
        <v>#REF!</v>
      </c>
      <c r="O34" s="74" t="str">
        <f t="shared" si="3"/>
        <v>N/A</v>
      </c>
      <c r="P34" s="74" t="str">
        <f t="shared" si="4"/>
        <v>N/A</v>
      </c>
      <c r="Q34" s="74" t="e">
        <f t="shared" si="5"/>
        <v>#REF!</v>
      </c>
      <c r="R34" s="74" t="e">
        <f t="shared" si="9"/>
        <v>#REF!</v>
      </c>
      <c r="S34" s="74" t="e">
        <f t="shared" si="6"/>
        <v>#REF!</v>
      </c>
      <c r="T34" s="74" t="e">
        <f t="shared" si="7"/>
        <v>#REF!</v>
      </c>
      <c r="U34" s="74" t="e">
        <f t="shared" si="10"/>
        <v>#REF!</v>
      </c>
      <c r="V34" s="74" t="e">
        <f t="shared" si="8"/>
        <v>#REF!</v>
      </c>
    </row>
    <row r="35" spans="1:22" ht="57" customHeight="1" x14ac:dyDescent="0.2">
      <c r="A35" s="10" t="str">
        <f>Questions!$A35</f>
        <v>ITAC-04</v>
      </c>
      <c r="B35" s="10" t="str">
        <f t="shared" si="0"/>
        <v>ITAC</v>
      </c>
      <c r="C35" s="10" t="str">
        <f>VLOOKUP($A35,Questions!$A$3:$L$333,2,0)&amp;""</f>
        <v>Solution Provider Accessibility Contact Phone Number</v>
      </c>
      <c r="D35" s="10" t="str">
        <f>VLOOKUP($A35,Questions!$A$3:$L$333,11,0)&amp;""</f>
        <v>NA</v>
      </c>
      <c r="E35" s="10" t="str">
        <f>VLOOKUP($A35,Questions!$A$3:$L$333,12,0)&amp;""</f>
        <v>Not Scored</v>
      </c>
      <c r="F35" s="10" t="e">
        <f>VLOOKUP($A35,#REF!,3,0)&amp;""</f>
        <v>#REF!</v>
      </c>
      <c r="G35" s="10" t="e">
        <f>VLOOKUP($A35,#REF!,6,0)&amp;""</f>
        <v>#REF!</v>
      </c>
      <c r="H35" s="10" t="e">
        <f>VLOOKUP($A35,#REF!,7,0)&amp;""</f>
        <v>#REF!</v>
      </c>
      <c r="I35" s="10" t="e">
        <f>VLOOKUP($A35,#REF!,8,0)&amp;""</f>
        <v>#REF!</v>
      </c>
      <c r="J35" s="10" t="e">
        <f>VLOOKUP($A35,#REF!,9,0)&amp;""</f>
        <v>#REF!</v>
      </c>
      <c r="K35" s="10" t="e">
        <f t="shared" si="1"/>
        <v>#REF!</v>
      </c>
      <c r="L35" s="74" t="str">
        <f>IF($E35="Not Scored", "N/A",IF(AND($D35='Auto Responses'!$J$27,$H35=""),"N/A",IF(AND($D35='Auto Responses'!$J$27,$H35='Auto Responses'!$J$7,),1,IF(AND($D35='Auto Responses'!$J$27,$H35='Auto Responses'!$J$8),0,IF($F35=$G35,1,0)))))</f>
        <v>N/A</v>
      </c>
      <c r="M35" s="10" t="e">
        <f>VLOOKUP($A35,#REF!,10,0)&amp;""</f>
        <v>#REF!</v>
      </c>
      <c r="N35" s="10" t="e">
        <f t="shared" si="2"/>
        <v>#REF!</v>
      </c>
      <c r="O35" s="74" t="str">
        <f t="shared" si="3"/>
        <v>N/A</v>
      </c>
      <c r="P35" s="74" t="str">
        <f t="shared" si="4"/>
        <v>N/A</v>
      </c>
      <c r="Q35" s="74" t="e">
        <f t="shared" si="5"/>
        <v>#REF!</v>
      </c>
      <c r="R35" s="74" t="e">
        <f t="shared" si="9"/>
        <v>#REF!</v>
      </c>
      <c r="S35" s="74" t="e">
        <f t="shared" si="6"/>
        <v>#REF!</v>
      </c>
      <c r="T35" s="74" t="e">
        <f t="shared" si="7"/>
        <v>#REF!</v>
      </c>
      <c r="U35" s="74" t="e">
        <f t="shared" si="10"/>
        <v>#REF!</v>
      </c>
      <c r="V35" s="74" t="e">
        <f t="shared" si="8"/>
        <v>#REF!</v>
      </c>
    </row>
    <row r="36" spans="1:22" ht="57" customHeight="1" x14ac:dyDescent="0.2">
      <c r="A36" s="10" t="str">
        <f>Questions!$A36</f>
        <v>ITAC-05</v>
      </c>
      <c r="B36" s="10" t="str">
        <f t="shared" si="0"/>
        <v>ITAC</v>
      </c>
      <c r="C36" s="10" t="str">
        <f>VLOOKUP($A36,Questions!$A$3:$L$333,2,0)&amp;""</f>
        <v>Web Link to Accessibility Statement or VPAT</v>
      </c>
      <c r="D36" s="10" t="str">
        <f>VLOOKUP($A36,Questions!$A$3:$L$333,11,0)&amp;""</f>
        <v>Neutral until evaluated</v>
      </c>
      <c r="E36" s="10" t="str">
        <f>VLOOKUP($A36,Questions!$A$3:$L$333,12,0)&amp;""</f>
        <v>IT Accessibility</v>
      </c>
      <c r="F36" s="10" t="e">
        <f>VLOOKUP($A36,#REF!,3,0)&amp;""</f>
        <v>#REF!</v>
      </c>
      <c r="G36" s="10" t="e">
        <f>VLOOKUP($A36,#REF!,6,0)&amp;""</f>
        <v>#REF!</v>
      </c>
      <c r="H36" s="10" t="e">
        <f>VLOOKUP($A36,#REF!,7,0)&amp;""</f>
        <v>#REF!</v>
      </c>
      <c r="I36" s="10" t="e">
        <f>VLOOKUP($A36,#REF!,8,0)&amp;""</f>
        <v>#REF!</v>
      </c>
      <c r="J36" s="10" t="e">
        <f>VLOOKUP($A36,#REF!,9,0)&amp;""</f>
        <v>#REF!</v>
      </c>
      <c r="K36" s="10" t="e">
        <f t="shared" si="1"/>
        <v>#REF!</v>
      </c>
      <c r="L36" s="74" t="e">
        <f>IF($E36="Not Scored", "N/A",IF(AND($D36='Auto Responses'!$J$27,$H36=""),"N/A",IF(AND($D36='Auto Responses'!$J$27,$H36='Auto Responses'!$J$7,),1,IF(AND($D36='Auto Responses'!$J$27,$H36='Auto Responses'!$J$8),0,IF($F36=$G36,1,0)))))</f>
        <v>#REF!</v>
      </c>
      <c r="M36" s="10" t="e">
        <f>VLOOKUP($A36,#REF!,10,0)&amp;""</f>
        <v>#REF!</v>
      </c>
      <c r="N36" s="10" t="e">
        <f t="shared" si="2"/>
        <v>#REF!</v>
      </c>
      <c r="O36" s="74" t="e">
        <f t="shared" si="3"/>
        <v>#REF!</v>
      </c>
      <c r="P36" s="74" t="e">
        <f t="shared" si="4"/>
        <v>#REF!</v>
      </c>
      <c r="Q36" s="74" t="e">
        <f t="shared" si="5"/>
        <v>#REF!</v>
      </c>
      <c r="R36" s="74" t="e">
        <f t="shared" ref="R36:R67" si="11">R35+Q36</f>
        <v>#REF!</v>
      </c>
      <c r="S36" s="74" t="e">
        <f t="shared" si="6"/>
        <v>#REF!</v>
      </c>
      <c r="T36" s="74" t="e">
        <f t="shared" si="7"/>
        <v>#REF!</v>
      </c>
      <c r="U36" s="74" t="e">
        <f t="shared" ref="U36:U67" si="12">U35+T36</f>
        <v>#REF!</v>
      </c>
      <c r="V36" s="74" t="e">
        <f t="shared" si="8"/>
        <v>#REF!</v>
      </c>
    </row>
    <row r="37" spans="1:22" ht="57" customHeight="1" x14ac:dyDescent="0.2">
      <c r="A37" s="10" t="str">
        <f>Questions!$A37</f>
        <v>ITAC-06</v>
      </c>
      <c r="B37" s="10" t="str">
        <f t="shared" si="0"/>
        <v>ITAC</v>
      </c>
      <c r="C37" s="10" t="str">
        <f>VLOOKUP($A37,Questions!$A$3:$L$333,2,0)&amp;""</f>
        <v>Has a VPAT or ACR been created or updated for the solution and version under consideration within the past 12 months?*</v>
      </c>
      <c r="D37" s="10" t="str">
        <f>VLOOKUP($A37,Questions!$A$3:$L$333,11,0)&amp;""</f>
        <v/>
      </c>
      <c r="E37" s="10" t="str">
        <f>VLOOKUP($A37,Questions!$A$3:$L$333,12,0)&amp;""</f>
        <v>IT Accessibility</v>
      </c>
      <c r="F37" s="10" t="e">
        <f>VLOOKUP($A37,#REF!,3,0)&amp;""</f>
        <v>#REF!</v>
      </c>
      <c r="G37" s="10" t="e">
        <f>VLOOKUP($A37,#REF!,6,0)&amp;""</f>
        <v>#REF!</v>
      </c>
      <c r="H37" s="10" t="e">
        <f>VLOOKUP($A37,#REF!,7,0)&amp;""</f>
        <v>#REF!</v>
      </c>
      <c r="I37" s="10" t="e">
        <f>VLOOKUP($A37,#REF!,8,0)&amp;""</f>
        <v>#REF!</v>
      </c>
      <c r="J37" s="10" t="e">
        <f>VLOOKUP($A37,#REF!,9,0)&amp;""</f>
        <v>#REF!</v>
      </c>
      <c r="K37" s="10" t="e">
        <f t="shared" si="1"/>
        <v>#REF!</v>
      </c>
      <c r="L37" s="74" t="e">
        <f>IF($E37="Not Scored", "N/A",IF(AND($D37='Auto Responses'!$J$27,$H37=""),"N/A",IF(AND($D37='Auto Responses'!$J$27,$H37='Auto Responses'!$J$7,),1,IF(AND($D37='Auto Responses'!$J$27,$H37='Auto Responses'!$J$8),0,IF($F37=$G37,1,0)))))</f>
        <v>#REF!</v>
      </c>
      <c r="M37" s="10" t="e">
        <f>VLOOKUP($A37,#REF!,10,0)&amp;""</f>
        <v>#REF!</v>
      </c>
      <c r="N37" s="10" t="e">
        <f t="shared" si="2"/>
        <v>#REF!</v>
      </c>
      <c r="O37" s="74" t="e">
        <f t="shared" si="3"/>
        <v>#REF!</v>
      </c>
      <c r="P37" s="74" t="e">
        <f t="shared" si="4"/>
        <v>#REF!</v>
      </c>
      <c r="Q37" s="74" t="e">
        <f t="shared" si="5"/>
        <v>#REF!</v>
      </c>
      <c r="R37" s="74" t="e">
        <f t="shared" si="11"/>
        <v>#REF!</v>
      </c>
      <c r="S37" s="74" t="e">
        <f t="shared" si="6"/>
        <v>#REF!</v>
      </c>
      <c r="T37" s="74" t="e">
        <f t="shared" si="7"/>
        <v>#REF!</v>
      </c>
      <c r="U37" s="74" t="e">
        <f t="shared" si="12"/>
        <v>#REF!</v>
      </c>
      <c r="V37" s="74" t="e">
        <f t="shared" si="8"/>
        <v>#REF!</v>
      </c>
    </row>
    <row r="38" spans="1:22" ht="57" customHeight="1" x14ac:dyDescent="0.2">
      <c r="A38" s="10" t="str">
        <f>Questions!$A38</f>
        <v>ITAC-07</v>
      </c>
      <c r="B38" s="10" t="str">
        <f t="shared" si="0"/>
        <v>ITAC</v>
      </c>
      <c r="C38" s="10" t="str">
        <f>VLOOKUP($A38,Questions!$A$3:$L$333,2,0)&amp;""</f>
        <v>Will your company agree to meet your stated accessibility standard or WCAG 2.1 AA as part of your contractual agreement for the solution?*</v>
      </c>
      <c r="D38" s="10" t="str">
        <f>VLOOKUP($A38,Questions!$A$3:$L$333,11,0)&amp;""</f>
        <v/>
      </c>
      <c r="E38" s="10" t="str">
        <f>VLOOKUP($A38,Questions!$A$3:$L$333,12,0)&amp;""</f>
        <v>IT Accessibility</v>
      </c>
      <c r="F38" s="10" t="e">
        <f>VLOOKUP($A38,#REF!,3,0)&amp;""</f>
        <v>#REF!</v>
      </c>
      <c r="G38" s="10" t="e">
        <f>VLOOKUP($A38,#REF!,6,0)&amp;""</f>
        <v>#REF!</v>
      </c>
      <c r="H38" s="10" t="e">
        <f>VLOOKUP($A38,#REF!,7,0)&amp;""</f>
        <v>#REF!</v>
      </c>
      <c r="I38" s="10" t="e">
        <f>VLOOKUP($A38,#REF!,8,0)&amp;""</f>
        <v>#REF!</v>
      </c>
      <c r="J38" s="10" t="e">
        <f>VLOOKUP($A38,#REF!,9,0)&amp;""</f>
        <v>#REF!</v>
      </c>
      <c r="K38" s="10" t="e">
        <f t="shared" si="1"/>
        <v>#REF!</v>
      </c>
      <c r="L38" s="74" t="e">
        <f>IF($E38="Not Scored", "N/A",IF(AND($D38='Auto Responses'!$J$27,$H38=""),"N/A",IF(AND($D38='Auto Responses'!$J$27,$H38='Auto Responses'!$J$7,),1,IF(AND($D38='Auto Responses'!$J$27,$H38='Auto Responses'!$J$8),0,IF($F38=$G38,1,0)))))</f>
        <v>#REF!</v>
      </c>
      <c r="M38" s="10" t="e">
        <f>VLOOKUP($A38,#REF!,10,0)&amp;""</f>
        <v>#REF!</v>
      </c>
      <c r="N38" s="10" t="e">
        <f t="shared" si="2"/>
        <v>#REF!</v>
      </c>
      <c r="O38" s="74" t="e">
        <f t="shared" si="3"/>
        <v>#REF!</v>
      </c>
      <c r="P38" s="74" t="e">
        <f t="shared" si="4"/>
        <v>#REF!</v>
      </c>
      <c r="Q38" s="74" t="e">
        <f t="shared" si="5"/>
        <v>#REF!</v>
      </c>
      <c r="R38" s="74" t="e">
        <f t="shared" si="11"/>
        <v>#REF!</v>
      </c>
      <c r="S38" s="74" t="e">
        <f t="shared" si="6"/>
        <v>#REF!</v>
      </c>
      <c r="T38" s="74" t="e">
        <f t="shared" si="7"/>
        <v>#REF!</v>
      </c>
      <c r="U38" s="74" t="e">
        <f t="shared" si="12"/>
        <v>#REF!</v>
      </c>
      <c r="V38" s="74" t="e">
        <f t="shared" si="8"/>
        <v>#REF!</v>
      </c>
    </row>
    <row r="39" spans="1:22" ht="57" customHeight="1" x14ac:dyDescent="0.2">
      <c r="A39" s="10" t="str">
        <f>Questions!$A39</f>
        <v>ITAC-08</v>
      </c>
      <c r="B39" s="10" t="str">
        <f t="shared" si="0"/>
        <v>ITAC</v>
      </c>
      <c r="C39" s="10" t="str">
        <f>VLOOKUP($A39,Questions!$A$3:$L$333,2,0)&amp;""</f>
        <v>Does the solution substantially conform to WCAG 2.1 AA?*</v>
      </c>
      <c r="D39" s="10" t="str">
        <f>VLOOKUP($A39,Questions!$A$3:$L$333,11,0)&amp;""</f>
        <v/>
      </c>
      <c r="E39" s="10" t="str">
        <f>VLOOKUP($A39,Questions!$A$3:$L$333,12,0)&amp;""</f>
        <v>IT Accessibility</v>
      </c>
      <c r="F39" s="10" t="e">
        <f>VLOOKUP($A39,#REF!,3,0)&amp;""</f>
        <v>#REF!</v>
      </c>
      <c r="G39" s="10" t="e">
        <f>VLOOKUP($A39,#REF!,6,0)&amp;""</f>
        <v>#REF!</v>
      </c>
      <c r="H39" s="10" t="e">
        <f>VLOOKUP($A39,#REF!,7,0)&amp;""</f>
        <v>#REF!</v>
      </c>
      <c r="I39" s="10" t="e">
        <f>VLOOKUP($A39,#REF!,8,0)&amp;""</f>
        <v>#REF!</v>
      </c>
      <c r="J39" s="10" t="e">
        <f>VLOOKUP($A39,#REF!,9,0)&amp;""</f>
        <v>#REF!</v>
      </c>
      <c r="K39" s="10" t="e">
        <f t="shared" si="1"/>
        <v>#REF!</v>
      </c>
      <c r="L39" s="74" t="e">
        <f>IF($E39="Not Scored", "N/A",IF(AND($D39='Auto Responses'!$J$27,$H39=""),"N/A",IF(AND($D39='Auto Responses'!$J$27,$H39='Auto Responses'!$J$7,),1,IF(AND($D39='Auto Responses'!$J$27,$H39='Auto Responses'!$J$8),0,IF($F39=$G39,1,0)))))</f>
        <v>#REF!</v>
      </c>
      <c r="M39" s="10" t="e">
        <f>VLOOKUP($A39,#REF!,10,0)&amp;""</f>
        <v>#REF!</v>
      </c>
      <c r="N39" s="10" t="e">
        <f t="shared" si="2"/>
        <v>#REF!</v>
      </c>
      <c r="O39" s="74" t="e">
        <f t="shared" si="3"/>
        <v>#REF!</v>
      </c>
      <c r="P39" s="74" t="e">
        <f t="shared" si="4"/>
        <v>#REF!</v>
      </c>
      <c r="Q39" s="74" t="e">
        <f t="shared" si="5"/>
        <v>#REF!</v>
      </c>
      <c r="R39" s="74" t="e">
        <f t="shared" si="11"/>
        <v>#REF!</v>
      </c>
      <c r="S39" s="74" t="e">
        <f t="shared" si="6"/>
        <v>#REF!</v>
      </c>
      <c r="T39" s="74" t="e">
        <f t="shared" si="7"/>
        <v>#REF!</v>
      </c>
      <c r="U39" s="74" t="e">
        <f t="shared" si="12"/>
        <v>#REF!</v>
      </c>
      <c r="V39" s="74" t="e">
        <f t="shared" si="8"/>
        <v>#REF!</v>
      </c>
    </row>
    <row r="40" spans="1:22" ht="57" customHeight="1" x14ac:dyDescent="0.2">
      <c r="A40" s="10" t="str">
        <f>Questions!$A40</f>
        <v>ITAC-09</v>
      </c>
      <c r="B40" s="10" t="str">
        <f t="shared" si="0"/>
        <v>ITAC</v>
      </c>
      <c r="C40" s="10" t="str">
        <f>VLOOKUP($A40,Questions!$A$3:$L$333,2,0)&amp;""</f>
        <v>Do you have a documented and implemented process for reporting and tracking accessibility issues?*</v>
      </c>
      <c r="D40" s="10" t="str">
        <f>VLOOKUP($A40,Questions!$A$3:$L$333,11,0)&amp;""</f>
        <v/>
      </c>
      <c r="E40" s="10" t="str">
        <f>VLOOKUP($A40,Questions!$A$3:$L$333,12,0)&amp;""</f>
        <v>IT Accessibility</v>
      </c>
      <c r="F40" s="10" t="e">
        <f>VLOOKUP($A40,#REF!,3,0)&amp;""</f>
        <v>#REF!</v>
      </c>
      <c r="G40" s="10" t="e">
        <f>VLOOKUP($A40,#REF!,6,0)&amp;""</f>
        <v>#REF!</v>
      </c>
      <c r="H40" s="10" t="e">
        <f>VLOOKUP($A40,#REF!,7,0)&amp;""</f>
        <v>#REF!</v>
      </c>
      <c r="I40" s="10" t="e">
        <f>VLOOKUP($A40,#REF!,8,0)&amp;""</f>
        <v>#REF!</v>
      </c>
      <c r="J40" s="10" t="e">
        <f>VLOOKUP($A40,#REF!,9,0)&amp;""</f>
        <v>#REF!</v>
      </c>
      <c r="K40" s="10" t="e">
        <f t="shared" si="1"/>
        <v>#REF!</v>
      </c>
      <c r="L40" s="74" t="e">
        <f>IF($E40="Not Scored", "N/A",IF(AND($D40='Auto Responses'!$J$27,$H40=""),"N/A",IF(AND($D40='Auto Responses'!$J$27,$H40='Auto Responses'!$J$7,),1,IF(AND($D40='Auto Responses'!$J$27,$H40='Auto Responses'!$J$8),0,IF($F40=$G40,1,0)))))</f>
        <v>#REF!</v>
      </c>
      <c r="M40" s="10" t="e">
        <f>VLOOKUP($A40,#REF!,10,0)&amp;""</f>
        <v>#REF!</v>
      </c>
      <c r="N40" s="10" t="e">
        <f t="shared" si="2"/>
        <v>#REF!</v>
      </c>
      <c r="O40" s="74" t="e">
        <f t="shared" si="3"/>
        <v>#REF!</v>
      </c>
      <c r="P40" s="74" t="e">
        <f t="shared" si="4"/>
        <v>#REF!</v>
      </c>
      <c r="Q40" s="74" t="e">
        <f t="shared" si="5"/>
        <v>#REF!</v>
      </c>
      <c r="R40" s="74" t="e">
        <f t="shared" si="11"/>
        <v>#REF!</v>
      </c>
      <c r="S40" s="74" t="e">
        <f t="shared" si="6"/>
        <v>#REF!</v>
      </c>
      <c r="T40" s="74" t="e">
        <f t="shared" si="7"/>
        <v>#REF!</v>
      </c>
      <c r="U40" s="74" t="e">
        <f t="shared" si="12"/>
        <v>#REF!</v>
      </c>
      <c r="V40" s="74" t="e">
        <f t="shared" si="8"/>
        <v>#REF!</v>
      </c>
    </row>
    <row r="41" spans="1:22" ht="57" customHeight="1" x14ac:dyDescent="0.2">
      <c r="A41" s="10" t="str">
        <f>Questions!$A41</f>
        <v>ITAC-10</v>
      </c>
      <c r="B41" s="10" t="str">
        <f t="shared" si="0"/>
        <v>ITAC</v>
      </c>
      <c r="C41" s="10" t="str">
        <f>VLOOKUP($A41,Questions!$A$3:$L$333,2,0)&amp;""</f>
        <v>Do you have documentation to support the accessibility features of your solution?</v>
      </c>
      <c r="D41" s="10" t="str">
        <f>VLOOKUP($A41,Questions!$A$3:$L$333,11,0)&amp;""</f>
        <v/>
      </c>
      <c r="E41" s="10" t="str">
        <f>VLOOKUP($A41,Questions!$A$3:$L$333,12,0)&amp;""</f>
        <v>IT Accessibility</v>
      </c>
      <c r="F41" s="10" t="e">
        <f>VLOOKUP($A41,#REF!,3,0)&amp;""</f>
        <v>#REF!</v>
      </c>
      <c r="G41" s="10" t="e">
        <f>VLOOKUP($A41,#REF!,6,0)&amp;""</f>
        <v>#REF!</v>
      </c>
      <c r="H41" s="10" t="e">
        <f>VLOOKUP($A41,#REF!,7,0)&amp;""</f>
        <v>#REF!</v>
      </c>
      <c r="I41" s="10" t="e">
        <f>VLOOKUP($A41,#REF!,8,0)&amp;""</f>
        <v>#REF!</v>
      </c>
      <c r="J41" s="10" t="e">
        <f>VLOOKUP($A41,#REF!,9,0)&amp;""</f>
        <v>#REF!</v>
      </c>
      <c r="K41" s="10" t="e">
        <f t="shared" si="1"/>
        <v>#REF!</v>
      </c>
      <c r="L41" s="74" t="e">
        <f>IF($E41="Not Scored", "N/A",IF(AND($D41='Auto Responses'!$J$27,$H41=""),"N/A",IF(AND($D41='Auto Responses'!$J$27,$H41='Auto Responses'!$J$7,),1,IF(AND($D41='Auto Responses'!$J$27,$H41='Auto Responses'!$J$8),0,IF($F41=$G41,1,0)))))</f>
        <v>#REF!</v>
      </c>
      <c r="M41" s="10" t="e">
        <f>VLOOKUP($A41,#REF!,10,0)&amp;""</f>
        <v>#REF!</v>
      </c>
      <c r="N41" s="10" t="e">
        <f t="shared" si="2"/>
        <v>#REF!</v>
      </c>
      <c r="O41" s="74" t="e">
        <f t="shared" si="3"/>
        <v>#REF!</v>
      </c>
      <c r="P41" s="74" t="e">
        <f t="shared" si="4"/>
        <v>#REF!</v>
      </c>
      <c r="Q41" s="74" t="e">
        <f t="shared" si="5"/>
        <v>#REF!</v>
      </c>
      <c r="R41" s="74" t="e">
        <f t="shared" si="11"/>
        <v>#REF!</v>
      </c>
      <c r="S41" s="74" t="e">
        <f t="shared" si="6"/>
        <v>#REF!</v>
      </c>
      <c r="T41" s="74" t="e">
        <f t="shared" si="7"/>
        <v>#REF!</v>
      </c>
      <c r="U41" s="74" t="e">
        <f t="shared" si="12"/>
        <v>#REF!</v>
      </c>
      <c r="V41" s="74" t="e">
        <f t="shared" si="8"/>
        <v>#REF!</v>
      </c>
    </row>
    <row r="42" spans="1:22" ht="57" customHeight="1" x14ac:dyDescent="0.2">
      <c r="A42" s="10" t="str">
        <f>Questions!$A42</f>
        <v>ITAC-11</v>
      </c>
      <c r="B42" s="10" t="str">
        <f t="shared" si="0"/>
        <v>ITAC</v>
      </c>
      <c r="C42" s="10" t="str">
        <f>VLOOKUP($A42,Questions!$A$3:$L$333,2,0)&amp;""</f>
        <v>Has a third-party expert conducted an audit of the most recent version of your solution?</v>
      </c>
      <c r="D42" s="10"/>
      <c r="E42" s="10" t="str">
        <f>VLOOKUP($A42,Questions!$A$3:$L$333,12,0)&amp;""</f>
        <v>IT Accessibility</v>
      </c>
      <c r="F42" s="10" t="e">
        <f>VLOOKUP($A42,#REF!,3,0)&amp;""</f>
        <v>#REF!</v>
      </c>
      <c r="G42" s="10" t="e">
        <f>VLOOKUP($A42,#REF!,6,0)&amp;""</f>
        <v>#REF!</v>
      </c>
      <c r="H42" s="10" t="e">
        <f>VLOOKUP($A42,#REF!,7,0)&amp;""</f>
        <v>#REF!</v>
      </c>
      <c r="I42" s="10" t="e">
        <f>VLOOKUP($A42,#REF!,8,0)&amp;""</f>
        <v>#REF!</v>
      </c>
      <c r="J42" s="10" t="e">
        <f>VLOOKUP($A42,#REF!,9,0)&amp;""</f>
        <v>#REF!</v>
      </c>
      <c r="K42" s="10" t="e">
        <f t="shared" si="1"/>
        <v>#REF!</v>
      </c>
      <c r="L42" s="74" t="e">
        <f>IF($E42="Not Scored", "N/A",IF(AND($D42='Auto Responses'!$J$27,$H42=""),"N/A",IF(AND($D42='Auto Responses'!$J$27,$H42='Auto Responses'!$J$7,),1,IF(AND($D42='Auto Responses'!$J$27,$H42='Auto Responses'!$J$8),0,IF($F42=$G42,1,0)))))</f>
        <v>#REF!</v>
      </c>
      <c r="M42" s="10" t="e">
        <f>VLOOKUP($A42,#REF!,10,0)&amp;""</f>
        <v>#REF!</v>
      </c>
      <c r="N42" s="10" t="e">
        <f t="shared" si="2"/>
        <v>#REF!</v>
      </c>
      <c r="O42" s="74" t="e">
        <f t="shared" si="3"/>
        <v>#REF!</v>
      </c>
      <c r="P42" s="74" t="e">
        <f t="shared" si="4"/>
        <v>#REF!</v>
      </c>
      <c r="Q42" s="74" t="e">
        <f t="shared" si="5"/>
        <v>#REF!</v>
      </c>
      <c r="R42" s="74" t="e">
        <f t="shared" si="11"/>
        <v>#REF!</v>
      </c>
      <c r="S42" s="74" t="e">
        <f t="shared" si="6"/>
        <v>#REF!</v>
      </c>
      <c r="T42" s="74" t="e">
        <f t="shared" si="7"/>
        <v>#REF!</v>
      </c>
      <c r="U42" s="74" t="e">
        <f t="shared" si="12"/>
        <v>#REF!</v>
      </c>
      <c r="V42" s="74" t="e">
        <f t="shared" si="8"/>
        <v>#REF!</v>
      </c>
    </row>
    <row r="43" spans="1:22" ht="57" customHeight="1" x14ac:dyDescent="0.2">
      <c r="A43" s="10" t="str">
        <f>Questions!$A43</f>
        <v>ITAC-12</v>
      </c>
      <c r="B43" s="10" t="str">
        <f t="shared" si="0"/>
        <v>ITAC</v>
      </c>
      <c r="C43" s="10" t="str">
        <f>VLOOKUP($A43,Questions!$A$3:$L$333,2,0)&amp;""</f>
        <v>Do you have a documented and implemented process for verifying accessibility conformance?</v>
      </c>
      <c r="D43" s="10" t="str">
        <f>VLOOKUP($A43,Questions!$A$3:$L$333,11,0)&amp;""</f>
        <v/>
      </c>
      <c r="E43" s="10" t="str">
        <f>VLOOKUP($A43,Questions!$A$3:$L$333,12,0)&amp;""</f>
        <v>IT Accessibility</v>
      </c>
      <c r="F43" s="10" t="e">
        <f>VLOOKUP($A43,#REF!,3,0)&amp;""</f>
        <v>#REF!</v>
      </c>
      <c r="G43" s="10" t="e">
        <f>VLOOKUP($A43,#REF!,6,0)&amp;""</f>
        <v>#REF!</v>
      </c>
      <c r="H43" s="10" t="e">
        <f>VLOOKUP($A43,#REF!,7,0)&amp;""</f>
        <v>#REF!</v>
      </c>
      <c r="I43" s="10" t="e">
        <f>VLOOKUP($A43,#REF!,8,0)&amp;""</f>
        <v>#REF!</v>
      </c>
      <c r="J43" s="10" t="e">
        <f>VLOOKUP($A43,#REF!,9,0)&amp;""</f>
        <v>#REF!</v>
      </c>
      <c r="K43" s="10" t="e">
        <f t="shared" si="1"/>
        <v>#REF!</v>
      </c>
      <c r="L43" s="74" t="e">
        <f>IF($E43="Not Scored", "N/A",IF(AND($D43='Auto Responses'!$J$27,$H43=""),"N/A",IF(AND($D43='Auto Responses'!$J$27,$H43='Auto Responses'!$J$7,),1,IF(AND($D43='Auto Responses'!$J$27,$H43='Auto Responses'!$J$8),0,IF($F43=$G43,1,0)))))</f>
        <v>#REF!</v>
      </c>
      <c r="M43" s="10" t="e">
        <f>VLOOKUP($A43,#REF!,10,0)&amp;""</f>
        <v>#REF!</v>
      </c>
      <c r="N43" s="10" t="e">
        <f t="shared" si="2"/>
        <v>#REF!</v>
      </c>
      <c r="O43" s="74" t="e">
        <f t="shared" si="3"/>
        <v>#REF!</v>
      </c>
      <c r="P43" s="74" t="e">
        <f t="shared" si="4"/>
        <v>#REF!</v>
      </c>
      <c r="Q43" s="74" t="e">
        <f t="shared" si="5"/>
        <v>#REF!</v>
      </c>
      <c r="R43" s="74" t="e">
        <f t="shared" si="11"/>
        <v>#REF!</v>
      </c>
      <c r="S43" s="74" t="e">
        <f t="shared" si="6"/>
        <v>#REF!</v>
      </c>
      <c r="T43" s="74" t="e">
        <f t="shared" si="7"/>
        <v>#REF!</v>
      </c>
      <c r="U43" s="74" t="e">
        <f t="shared" si="12"/>
        <v>#REF!</v>
      </c>
      <c r="V43" s="74" t="e">
        <f t="shared" si="8"/>
        <v>#REF!</v>
      </c>
    </row>
    <row r="44" spans="1:22" ht="57" customHeight="1" x14ac:dyDescent="0.2">
      <c r="A44" s="10" t="str">
        <f>Questions!$A44</f>
        <v>ITAC-13</v>
      </c>
      <c r="B44" s="10" t="str">
        <f t="shared" si="0"/>
        <v>ITAC</v>
      </c>
      <c r="C44" s="10" t="str">
        <f>VLOOKUP($A44,Questions!$A$3:$L$333,2,0)&amp;""</f>
        <v>Have you adopted a technical or legal standard of conformance for the solution?</v>
      </c>
      <c r="D44" s="10" t="str">
        <f>VLOOKUP($A44,Questions!$A$3:$L$333,11,0)&amp;""</f>
        <v/>
      </c>
      <c r="E44" s="10" t="str">
        <f>VLOOKUP($A44,Questions!$A$3:$L$333,12,0)&amp;""</f>
        <v>IT Accessibility</v>
      </c>
      <c r="F44" s="10" t="e">
        <f>VLOOKUP($A44,#REF!,3,0)&amp;""</f>
        <v>#REF!</v>
      </c>
      <c r="G44" s="10" t="e">
        <f>VLOOKUP($A44,#REF!,6,0)&amp;""</f>
        <v>#REF!</v>
      </c>
      <c r="H44" s="10" t="e">
        <f>VLOOKUP($A44,#REF!,7,0)&amp;""</f>
        <v>#REF!</v>
      </c>
      <c r="I44" s="10" t="e">
        <f>VLOOKUP($A44,#REF!,8,0)&amp;""</f>
        <v>#REF!</v>
      </c>
      <c r="J44" s="10" t="e">
        <f>VLOOKUP($A44,#REF!,9,0)&amp;""</f>
        <v>#REF!</v>
      </c>
      <c r="K44" s="10" t="e">
        <f t="shared" si="1"/>
        <v>#REF!</v>
      </c>
      <c r="L44" s="74" t="e">
        <f>IF($E44="Not Scored", "N/A",IF(AND($D44='Auto Responses'!$J$27,$H44=""),"N/A",IF(AND($D44='Auto Responses'!$J$27,$H44='Auto Responses'!$J$7,),1,IF(AND($D44='Auto Responses'!$J$27,$H44='Auto Responses'!$J$8),0,IF($F44=$G44,1,0)))))</f>
        <v>#REF!</v>
      </c>
      <c r="M44" s="10" t="e">
        <f>VLOOKUP($A44,#REF!,10,0)&amp;""</f>
        <v>#REF!</v>
      </c>
      <c r="N44" s="10" t="e">
        <f t="shared" si="2"/>
        <v>#REF!</v>
      </c>
      <c r="O44" s="74" t="e">
        <f t="shared" si="3"/>
        <v>#REF!</v>
      </c>
      <c r="P44" s="74" t="e">
        <f t="shared" si="4"/>
        <v>#REF!</v>
      </c>
      <c r="Q44" s="74" t="e">
        <f t="shared" si="5"/>
        <v>#REF!</v>
      </c>
      <c r="R44" s="74" t="e">
        <f t="shared" si="11"/>
        <v>#REF!</v>
      </c>
      <c r="S44" s="74" t="e">
        <f t="shared" si="6"/>
        <v>#REF!</v>
      </c>
      <c r="T44" s="74" t="e">
        <f t="shared" si="7"/>
        <v>#REF!</v>
      </c>
      <c r="U44" s="74" t="e">
        <f t="shared" si="12"/>
        <v>#REF!</v>
      </c>
      <c r="V44" s="74" t="e">
        <f t="shared" si="8"/>
        <v>#REF!</v>
      </c>
    </row>
    <row r="45" spans="1:22" ht="57" customHeight="1" x14ac:dyDescent="0.2">
      <c r="A45" s="10" t="str">
        <f>Questions!$A45</f>
        <v>ITAC-14</v>
      </c>
      <c r="B45" s="10" t="str">
        <f t="shared" si="0"/>
        <v>ITAC</v>
      </c>
      <c r="C45" s="10" t="str">
        <f>VLOOKUP($A45,Questions!$A$3:$L$333,2,0)&amp;""</f>
        <v>Can you provide a current, detailed accessibility roadmap with delivery timelines?</v>
      </c>
      <c r="D45" s="10" t="str">
        <f>VLOOKUP($A45,Questions!$A$3:$L$333,11,0)&amp;""</f>
        <v/>
      </c>
      <c r="E45" s="10" t="str">
        <f>VLOOKUP($A45,Questions!$A$3:$L$333,12,0)&amp;""</f>
        <v>IT Accessibility</v>
      </c>
      <c r="F45" s="10" t="e">
        <f>VLOOKUP($A45,#REF!,3,0)&amp;""</f>
        <v>#REF!</v>
      </c>
      <c r="G45" s="10" t="e">
        <f>VLOOKUP($A45,#REF!,6,0)&amp;""</f>
        <v>#REF!</v>
      </c>
      <c r="H45" s="10" t="e">
        <f>VLOOKUP($A45,#REF!,7,0)&amp;""</f>
        <v>#REF!</v>
      </c>
      <c r="I45" s="10" t="e">
        <f>VLOOKUP($A45,#REF!,8,0)&amp;""</f>
        <v>#REF!</v>
      </c>
      <c r="J45" s="10" t="e">
        <f>VLOOKUP($A45,#REF!,9,0)&amp;""</f>
        <v>#REF!</v>
      </c>
      <c r="K45" s="10" t="e">
        <f t="shared" si="1"/>
        <v>#REF!</v>
      </c>
      <c r="L45" s="74" t="e">
        <f>IF($E45="Not Scored", "N/A",IF(AND($D45='Auto Responses'!$J$27,$H45=""),"N/A",IF(AND($D45='Auto Responses'!$J$27,$H45='Auto Responses'!$J$7,),1,IF(AND($D45='Auto Responses'!$J$27,$H45='Auto Responses'!$J$8),0,IF($F45=$G45,1,0)))))</f>
        <v>#REF!</v>
      </c>
      <c r="M45" s="10" t="e">
        <f>VLOOKUP($A45,#REF!,10,0)&amp;""</f>
        <v>#REF!</v>
      </c>
      <c r="N45" s="10" t="e">
        <f t="shared" si="2"/>
        <v>#REF!</v>
      </c>
      <c r="O45" s="74" t="e">
        <f t="shared" si="3"/>
        <v>#REF!</v>
      </c>
      <c r="P45" s="74" t="e">
        <f t="shared" si="4"/>
        <v>#REF!</v>
      </c>
      <c r="Q45" s="74" t="e">
        <f t="shared" si="5"/>
        <v>#REF!</v>
      </c>
      <c r="R45" s="74" t="e">
        <f t="shared" si="11"/>
        <v>#REF!</v>
      </c>
      <c r="S45" s="74" t="e">
        <f t="shared" si="6"/>
        <v>#REF!</v>
      </c>
      <c r="T45" s="74" t="e">
        <f t="shared" si="7"/>
        <v>#REF!</v>
      </c>
      <c r="U45" s="74" t="e">
        <f t="shared" si="12"/>
        <v>#REF!</v>
      </c>
      <c r="V45" s="74" t="e">
        <f t="shared" si="8"/>
        <v>#REF!</v>
      </c>
    </row>
    <row r="46" spans="1:22" ht="57" customHeight="1" x14ac:dyDescent="0.2">
      <c r="A46" s="10" t="str">
        <f>Questions!$A46</f>
        <v>ITAC-15</v>
      </c>
      <c r="B46" s="10" t="str">
        <f t="shared" si="0"/>
        <v>ITAC</v>
      </c>
      <c r="C46" s="10" t="str">
        <f>VLOOKUP($A46,Questions!$A$3:$L$333,2,0)&amp;""</f>
        <v>Do you expect your staff to maintain a current skill set in IT accessibility?</v>
      </c>
      <c r="D46" s="10" t="str">
        <f>VLOOKUP($A46,Questions!$A$3:$L$333,11,0)&amp;""</f>
        <v/>
      </c>
      <c r="E46" s="10" t="str">
        <f>VLOOKUP($A46,Questions!$A$3:$L$333,12,0)&amp;""</f>
        <v>IT Accessibility</v>
      </c>
      <c r="F46" s="10" t="e">
        <f>VLOOKUP($A46,#REF!,3,0)&amp;""</f>
        <v>#REF!</v>
      </c>
      <c r="G46" s="10" t="e">
        <f>VLOOKUP($A46,#REF!,6,0)&amp;""</f>
        <v>#REF!</v>
      </c>
      <c r="H46" s="10" t="e">
        <f>VLOOKUP($A46,#REF!,7,0)&amp;""</f>
        <v>#REF!</v>
      </c>
      <c r="I46" s="10" t="e">
        <f>VLOOKUP($A46,#REF!,8,0)&amp;""</f>
        <v>#REF!</v>
      </c>
      <c r="J46" s="10" t="e">
        <f>VLOOKUP($A46,#REF!,9,0)&amp;""</f>
        <v>#REF!</v>
      </c>
      <c r="K46" s="10" t="e">
        <f t="shared" si="1"/>
        <v>#REF!</v>
      </c>
      <c r="L46" s="74" t="e">
        <f>IF($E46="Not Scored", "N/A",IF(AND($D46='Auto Responses'!$J$27,$H46=""),"N/A",IF(AND($D46='Auto Responses'!$J$27,$H46='Auto Responses'!$J$7,),1,IF(AND($D46='Auto Responses'!$J$27,$H46='Auto Responses'!$J$8),0,IF($F46=$G46,1,0)))))</f>
        <v>#REF!</v>
      </c>
      <c r="M46" s="10" t="e">
        <f>VLOOKUP($A46,#REF!,10,0)&amp;""</f>
        <v>#REF!</v>
      </c>
      <c r="N46" s="10" t="e">
        <f t="shared" si="2"/>
        <v>#REF!</v>
      </c>
      <c r="O46" s="74" t="e">
        <f t="shared" si="3"/>
        <v>#REF!</v>
      </c>
      <c r="P46" s="74" t="e">
        <f t="shared" si="4"/>
        <v>#REF!</v>
      </c>
      <c r="Q46" s="74" t="e">
        <f t="shared" si="5"/>
        <v>#REF!</v>
      </c>
      <c r="R46" s="74" t="e">
        <f t="shared" si="11"/>
        <v>#REF!</v>
      </c>
      <c r="S46" s="74" t="e">
        <f t="shared" si="6"/>
        <v>#REF!</v>
      </c>
      <c r="T46" s="74" t="e">
        <f t="shared" si="7"/>
        <v>#REF!</v>
      </c>
      <c r="U46" s="74" t="e">
        <f t="shared" si="12"/>
        <v>#REF!</v>
      </c>
      <c r="V46" s="74" t="e">
        <f t="shared" si="8"/>
        <v>#REF!</v>
      </c>
    </row>
    <row r="47" spans="1:22" ht="57" customHeight="1" x14ac:dyDescent="0.2">
      <c r="A47" s="10" t="str">
        <f>Questions!$A47</f>
        <v>ITAC-16</v>
      </c>
      <c r="B47" s="10" t="str">
        <f t="shared" si="0"/>
        <v>ITAC</v>
      </c>
      <c r="C47" s="10" t="str">
        <f>VLOOKUP($A47,Questions!$A$3:$L$333,2,0)&amp;""</f>
        <v>Do you have documented processes and procedures for implementing accessibility into your development lifecycle?</v>
      </c>
      <c r="D47" s="10" t="str">
        <f>VLOOKUP($A47,Questions!$A$3:$L$333,11,0)&amp;""</f>
        <v/>
      </c>
      <c r="E47" s="10" t="str">
        <f>VLOOKUP($A47,Questions!$A$3:$L$333,12,0)&amp;""</f>
        <v>IT Accessibility</v>
      </c>
      <c r="F47" s="10" t="e">
        <f>VLOOKUP($A47,#REF!,3,0)&amp;""</f>
        <v>#REF!</v>
      </c>
      <c r="G47" s="10" t="e">
        <f>VLOOKUP($A47,#REF!,6,0)&amp;""</f>
        <v>#REF!</v>
      </c>
      <c r="H47" s="10" t="e">
        <f>VLOOKUP($A47,#REF!,7,0)&amp;""</f>
        <v>#REF!</v>
      </c>
      <c r="I47" s="10" t="e">
        <f>VLOOKUP($A47,#REF!,8,0)&amp;""</f>
        <v>#REF!</v>
      </c>
      <c r="J47" s="10" t="e">
        <f>VLOOKUP($A47,#REF!,9,0)&amp;""</f>
        <v>#REF!</v>
      </c>
      <c r="K47" s="10" t="e">
        <f t="shared" si="1"/>
        <v>#REF!</v>
      </c>
      <c r="L47" s="74" t="e">
        <f>IF($E47="Not Scored", "N/A",IF(AND($D47='Auto Responses'!$J$27,$H47=""),"N/A",IF(AND($D47='Auto Responses'!$J$27,$H47='Auto Responses'!$J$7,),1,IF(AND($D47='Auto Responses'!$J$27,$H47='Auto Responses'!$J$8),0,IF($F47=$G47,1,0)))))</f>
        <v>#REF!</v>
      </c>
      <c r="M47" s="10" t="e">
        <f>VLOOKUP($A47,#REF!,10,0)&amp;""</f>
        <v>#REF!</v>
      </c>
      <c r="N47" s="10" t="e">
        <f t="shared" si="2"/>
        <v>#REF!</v>
      </c>
      <c r="O47" s="74" t="e">
        <f t="shared" si="3"/>
        <v>#REF!</v>
      </c>
      <c r="P47" s="74" t="e">
        <f t="shared" si="4"/>
        <v>#REF!</v>
      </c>
      <c r="Q47" s="74" t="e">
        <f t="shared" si="5"/>
        <v>#REF!</v>
      </c>
      <c r="R47" s="74" t="e">
        <f t="shared" si="11"/>
        <v>#REF!</v>
      </c>
      <c r="S47" s="74" t="e">
        <f t="shared" si="6"/>
        <v>#REF!</v>
      </c>
      <c r="T47" s="74" t="e">
        <f t="shared" si="7"/>
        <v>#REF!</v>
      </c>
      <c r="U47" s="74" t="e">
        <f t="shared" si="12"/>
        <v>#REF!</v>
      </c>
      <c r="V47" s="74" t="e">
        <f t="shared" si="8"/>
        <v>#REF!</v>
      </c>
    </row>
    <row r="48" spans="1:22" ht="57" customHeight="1" x14ac:dyDescent="0.2">
      <c r="A48" s="10" t="str">
        <f>Questions!$A48</f>
        <v>ITAC-17</v>
      </c>
      <c r="B48" s="10" t="str">
        <f t="shared" si="0"/>
        <v>ITAC</v>
      </c>
      <c r="C48" s="10" t="str">
        <f>VLOOKUP($A48,Questions!$A$3:$L$333,2,0)&amp;""</f>
        <v>Can all functions of the application or service be performed using only the keyboard?</v>
      </c>
      <c r="D48" s="10" t="str">
        <f>VLOOKUP($A48,Questions!$A$3:$L$333,11,0)&amp;""</f>
        <v/>
      </c>
      <c r="E48" s="10" t="str">
        <f>VLOOKUP($A48,Questions!$A$3:$L$333,12,0)&amp;""</f>
        <v>IT Accessibility</v>
      </c>
      <c r="F48" s="10" t="e">
        <f>VLOOKUP($A48,#REF!,3,0)&amp;""</f>
        <v>#REF!</v>
      </c>
      <c r="G48" s="10" t="e">
        <f>VLOOKUP($A48,#REF!,6,0)&amp;""</f>
        <v>#REF!</v>
      </c>
      <c r="H48" s="10" t="e">
        <f>VLOOKUP($A48,#REF!,7,0)&amp;""</f>
        <v>#REF!</v>
      </c>
      <c r="I48" s="10" t="e">
        <f>VLOOKUP($A48,#REF!,8,0)&amp;""</f>
        <v>#REF!</v>
      </c>
      <c r="J48" s="10" t="e">
        <f>VLOOKUP($A48,#REF!,9,0)&amp;""</f>
        <v>#REF!</v>
      </c>
      <c r="K48" s="10" t="e">
        <f t="shared" si="1"/>
        <v>#REF!</v>
      </c>
      <c r="L48" s="74" t="e">
        <f>IF($E48="Not Scored", "N/A",IF(AND($D48='Auto Responses'!$J$27,$H48=""),"N/A",IF(AND($D48='Auto Responses'!$J$27,$H48='Auto Responses'!$J$7,),1,IF(AND($D48='Auto Responses'!$J$27,$H48='Auto Responses'!$J$8),0,IF($F48=$G48,1,0)))))</f>
        <v>#REF!</v>
      </c>
      <c r="M48" s="10" t="e">
        <f>VLOOKUP($A48,#REF!,10,0)&amp;""</f>
        <v>#REF!</v>
      </c>
      <c r="N48" s="10" t="e">
        <f t="shared" si="2"/>
        <v>#REF!</v>
      </c>
      <c r="O48" s="74" t="e">
        <f t="shared" si="3"/>
        <v>#REF!</v>
      </c>
      <c r="P48" s="74" t="e">
        <f t="shared" si="4"/>
        <v>#REF!</v>
      </c>
      <c r="Q48" s="74" t="e">
        <f t="shared" si="5"/>
        <v>#REF!</v>
      </c>
      <c r="R48" s="74" t="e">
        <f t="shared" si="11"/>
        <v>#REF!</v>
      </c>
      <c r="S48" s="74" t="e">
        <f t="shared" si="6"/>
        <v>#REF!</v>
      </c>
      <c r="T48" s="74" t="e">
        <f t="shared" si="7"/>
        <v>#REF!</v>
      </c>
      <c r="U48" s="74" t="e">
        <f t="shared" si="12"/>
        <v>#REF!</v>
      </c>
      <c r="V48" s="74" t="e">
        <f t="shared" si="8"/>
        <v>#REF!</v>
      </c>
    </row>
    <row r="49" spans="1:22" ht="57" customHeight="1" x14ac:dyDescent="0.2">
      <c r="A49" s="10" t="str">
        <f>Questions!$A49</f>
        <v>ITAC-18</v>
      </c>
      <c r="B49" s="10" t="str">
        <f t="shared" si="0"/>
        <v>ITAC</v>
      </c>
      <c r="C49" s="10" t="str">
        <f>VLOOKUP($A49,Questions!$A$3:$L$333,2,0)&amp;""</f>
        <v>Does your product rely on activating a special "accessibility mode," a "lite version," or using an alternate interface (including “overlay” or AI-based alternates)  for accessibility purposes?</v>
      </c>
      <c r="D49" s="10" t="str">
        <f>VLOOKUP($A49,Questions!$A$3:$L$333,11,0)&amp;""</f>
        <v/>
      </c>
      <c r="E49" s="10" t="str">
        <f>VLOOKUP($A49,Questions!$A$3:$L$333,12,0)&amp;""</f>
        <v>IT Accessibility</v>
      </c>
      <c r="F49" s="10" t="e">
        <f>VLOOKUP($A49,#REF!,3,0)&amp;""</f>
        <v>#REF!</v>
      </c>
      <c r="G49" s="10" t="e">
        <f>VLOOKUP($A49,#REF!,6,0)&amp;""</f>
        <v>#REF!</v>
      </c>
      <c r="H49" s="10" t="e">
        <f>VLOOKUP($A49,#REF!,7,0)&amp;""</f>
        <v>#REF!</v>
      </c>
      <c r="I49" s="10" t="e">
        <f>VLOOKUP($A49,#REF!,8,0)&amp;""</f>
        <v>#REF!</v>
      </c>
      <c r="J49" s="10" t="e">
        <f>VLOOKUP($A49,#REF!,9,0)&amp;""</f>
        <v>#REF!</v>
      </c>
      <c r="K49" s="10" t="e">
        <f t="shared" si="1"/>
        <v>#REF!</v>
      </c>
      <c r="L49" s="74" t="e">
        <f>IF($E49="Not Scored", "N/A",IF(AND($D49='Auto Responses'!$J$27,$H49=""),"N/A",IF(AND($D49='Auto Responses'!$J$27,$H49='Auto Responses'!$J$7,),1,IF(AND($D49='Auto Responses'!$J$27,$H49='Auto Responses'!$J$8),0,IF($F49=$G49,1,0)))))</f>
        <v>#REF!</v>
      </c>
      <c r="M49" s="10" t="e">
        <f>VLOOKUP($A49,#REF!,10,0)&amp;""</f>
        <v>#REF!</v>
      </c>
      <c r="N49" s="10" t="e">
        <f t="shared" si="2"/>
        <v>#REF!</v>
      </c>
      <c r="O49" s="74" t="e">
        <f t="shared" si="3"/>
        <v>#REF!</v>
      </c>
      <c r="P49" s="74" t="e">
        <f t="shared" si="4"/>
        <v>#REF!</v>
      </c>
      <c r="Q49" s="74" t="e">
        <f t="shared" si="5"/>
        <v>#REF!</v>
      </c>
      <c r="R49" s="74" t="e">
        <f t="shared" si="11"/>
        <v>#REF!</v>
      </c>
      <c r="S49" s="74" t="e">
        <f t="shared" si="6"/>
        <v>#REF!</v>
      </c>
      <c r="T49" s="74" t="e">
        <f t="shared" si="7"/>
        <v>#REF!</v>
      </c>
      <c r="U49" s="74" t="e">
        <f t="shared" si="12"/>
        <v>#REF!</v>
      </c>
      <c r="V49" s="74" t="e">
        <f t="shared" si="8"/>
        <v>#REF!</v>
      </c>
    </row>
    <row r="50" spans="1:22" ht="57" customHeight="1" x14ac:dyDescent="0.2">
      <c r="A50" s="10" t="str">
        <f>Questions!$A51</f>
        <v>THRD-02</v>
      </c>
      <c r="B50" s="10" t="str">
        <f t="shared" si="0"/>
        <v>THRD</v>
      </c>
      <c r="C50" s="10" t="str">
        <f>VLOOKUP($A50,Questions!$A$3:$L$333,2,0)&amp;""</f>
        <v>Do you have contractual language in place with third parties governing access to institutional data?*</v>
      </c>
      <c r="D50" s="10" t="str">
        <f>VLOOKUP($A50,Questions!$A$3:$L$333,11,0)&amp;""</f>
        <v/>
      </c>
      <c r="E50" s="10" t="str">
        <f>VLOOKUP($A50,Questions!$A$3:$L$333,12,0)&amp;""</f>
        <v>Organization</v>
      </c>
      <c r="F50" s="10" t="e">
        <f>VLOOKUP($A50,#REF!,3,0)&amp;""</f>
        <v>#REF!</v>
      </c>
      <c r="G50" s="10" t="e">
        <f>VLOOKUP($A50,#REF!,6,0)&amp;""</f>
        <v>#REF!</v>
      </c>
      <c r="H50" s="10" t="e">
        <f>VLOOKUP($A50,#REF!,7,0)&amp;""</f>
        <v>#REF!</v>
      </c>
      <c r="I50" s="10" t="e">
        <f>VLOOKUP($A50,#REF!,8,0)&amp;""</f>
        <v>#REF!</v>
      </c>
      <c r="J50" s="10" t="e">
        <f>VLOOKUP($A50,#REF!,9,0)&amp;""</f>
        <v>#REF!</v>
      </c>
      <c r="K50" s="10" t="e">
        <f t="shared" si="1"/>
        <v>#REF!</v>
      </c>
      <c r="L50" s="74" t="e">
        <f>IF($E50="Not Scored", "N/A",IF(AND($D50='Auto Responses'!$J$27,$H50=""),"N/A",IF(AND($D50='Auto Responses'!$J$27,$H50='Auto Responses'!$J$7,),1,IF(AND($D50='Auto Responses'!$J$27,$H50='Auto Responses'!$J$8),0,IF($F50=$G50,1,0)))))</f>
        <v>#REF!</v>
      </c>
      <c r="M50" s="10" t="e">
        <f>VLOOKUP($A50,#REF!,10,0)&amp;""</f>
        <v>#REF!</v>
      </c>
      <c r="N50" s="10" t="e">
        <f t="shared" si="2"/>
        <v>#REF!</v>
      </c>
      <c r="O50" s="74" t="e">
        <f t="shared" si="3"/>
        <v>#REF!</v>
      </c>
      <c r="P50" s="74" t="e">
        <f t="shared" si="4"/>
        <v>#REF!</v>
      </c>
      <c r="Q50" s="74" t="e">
        <f t="shared" si="5"/>
        <v>#REF!</v>
      </c>
      <c r="R50" s="74" t="e">
        <f t="shared" si="11"/>
        <v>#REF!</v>
      </c>
      <c r="S50" s="74" t="e">
        <f t="shared" si="6"/>
        <v>#REF!</v>
      </c>
      <c r="T50" s="74" t="e">
        <f t="shared" si="7"/>
        <v>#REF!</v>
      </c>
      <c r="U50" s="74" t="e">
        <f t="shared" si="12"/>
        <v>#REF!</v>
      </c>
      <c r="V50" s="74" t="e">
        <f t="shared" si="8"/>
        <v>#REF!</v>
      </c>
    </row>
    <row r="51" spans="1:22" ht="57" customHeight="1" x14ac:dyDescent="0.2">
      <c r="A51" s="10" t="str">
        <f>Questions!$A50</f>
        <v>THRD-01</v>
      </c>
      <c r="B51" s="10" t="str">
        <f t="shared" si="0"/>
        <v>THRD</v>
      </c>
      <c r="C51" s="10" t="str">
        <f>VLOOKUP($A51,Questions!$A$3:$L$333,2,0)&amp;""</f>
        <v>Do you perform security assessments of third-party companies with which you share data (e.g., hosting providers, cloud services, PaaS, IaaS, SaaS)?*</v>
      </c>
      <c r="D51" s="10" t="str">
        <f>VLOOKUP($A51,Questions!$A$3:$L$333,11,0)&amp;""</f>
        <v/>
      </c>
      <c r="E51" s="10" t="str">
        <f>VLOOKUP($A51,Questions!$A$3:$L$333,12,0)&amp;""</f>
        <v>Organization</v>
      </c>
      <c r="F51" s="10" t="e">
        <f>VLOOKUP($A51,#REF!,3,0)&amp;""</f>
        <v>#REF!</v>
      </c>
      <c r="G51" s="10" t="e">
        <f>VLOOKUP($A51,#REF!,6,0)&amp;""</f>
        <v>#REF!</v>
      </c>
      <c r="H51" s="10" t="e">
        <f>VLOOKUP($A51,#REF!,7,0)&amp;""</f>
        <v>#REF!</v>
      </c>
      <c r="I51" s="10" t="e">
        <f>VLOOKUP($A51,#REF!,8,0)&amp;""</f>
        <v>#REF!</v>
      </c>
      <c r="J51" s="10" t="e">
        <f>VLOOKUP($A51,#REF!,9,0)&amp;""</f>
        <v>#REF!</v>
      </c>
      <c r="K51" s="10" t="e">
        <f t="shared" si="1"/>
        <v>#REF!</v>
      </c>
      <c r="L51" s="74" t="e">
        <f>IF($E51="Not Scored", "N/A",IF(AND($D51='Auto Responses'!$J$27,$H51=""),"N/A",IF(AND($D51='Auto Responses'!$J$27,$H51='Auto Responses'!$J$7,),1,IF(AND($D51='Auto Responses'!$J$27,$H51='Auto Responses'!$J$8),0,IF($F51=$G51,1,0)))))</f>
        <v>#REF!</v>
      </c>
      <c r="M51" s="10" t="e">
        <f>VLOOKUP($A51,#REF!,10,0)&amp;""</f>
        <v>#REF!</v>
      </c>
      <c r="N51" s="10" t="e">
        <f t="shared" si="2"/>
        <v>#REF!</v>
      </c>
      <c r="O51" s="74" t="e">
        <f t="shared" si="3"/>
        <v>#REF!</v>
      </c>
      <c r="P51" s="74" t="e">
        <f t="shared" si="4"/>
        <v>#REF!</v>
      </c>
      <c r="Q51" s="74" t="e">
        <f t="shared" si="5"/>
        <v>#REF!</v>
      </c>
      <c r="R51" s="74" t="e">
        <f t="shared" si="11"/>
        <v>#REF!</v>
      </c>
      <c r="S51" s="74" t="e">
        <f t="shared" si="6"/>
        <v>#REF!</v>
      </c>
      <c r="T51" s="74" t="e">
        <f t="shared" si="7"/>
        <v>#REF!</v>
      </c>
      <c r="U51" s="74" t="e">
        <f t="shared" si="12"/>
        <v>#REF!</v>
      </c>
      <c r="V51" s="74" t="e">
        <f t="shared" si="8"/>
        <v>#REF!</v>
      </c>
    </row>
    <row r="52" spans="1:22" ht="57" customHeight="1" x14ac:dyDescent="0.2">
      <c r="A52" s="10" t="str">
        <f>Questions!$A52</f>
        <v>THRD-03</v>
      </c>
      <c r="B52" s="10" t="str">
        <f t="shared" si="0"/>
        <v>THRD</v>
      </c>
      <c r="C52" s="10" t="str">
        <f>VLOOKUP($A52,Questions!$A$3:$L$333,2,0)&amp;""</f>
        <v>Do the contracts in place with these third parties address liability in the event of a data breach?*</v>
      </c>
      <c r="D52" s="10" t="str">
        <f>VLOOKUP($A52,Questions!$A$3:$L$333,11,0)&amp;""</f>
        <v/>
      </c>
      <c r="E52" s="10" t="str">
        <f>VLOOKUP($A52,Questions!$A$3:$L$333,12,0)&amp;""</f>
        <v>Organization</v>
      </c>
      <c r="F52" s="10" t="e">
        <f>VLOOKUP($A52,#REF!,3,0)&amp;""</f>
        <v>#REF!</v>
      </c>
      <c r="G52" s="10" t="e">
        <f>VLOOKUP($A52,#REF!,6,0)&amp;""</f>
        <v>#REF!</v>
      </c>
      <c r="H52" s="10" t="e">
        <f>VLOOKUP($A52,#REF!,7,0)&amp;""</f>
        <v>#REF!</v>
      </c>
      <c r="I52" s="10" t="e">
        <f>VLOOKUP($A52,#REF!,8,0)&amp;""</f>
        <v>#REF!</v>
      </c>
      <c r="J52" s="10" t="e">
        <f>VLOOKUP($A52,#REF!,9,0)&amp;""</f>
        <v>#REF!</v>
      </c>
      <c r="K52" s="10" t="e">
        <f t="shared" si="1"/>
        <v>#REF!</v>
      </c>
      <c r="L52" s="74" t="e">
        <f>IF($E52="Not Scored", "N/A",IF(AND($D52='Auto Responses'!$J$27,$H52=""),"N/A",IF(AND($D52='Auto Responses'!$J$27,$H52='Auto Responses'!$J$7,),1,IF(AND($D52='Auto Responses'!$J$27,$H52='Auto Responses'!$J$8),0,IF($F52=$G52,1,0)))))</f>
        <v>#REF!</v>
      </c>
      <c r="M52" s="10" t="e">
        <f>VLOOKUP($A52,#REF!,10,0)&amp;""</f>
        <v>#REF!</v>
      </c>
      <c r="N52" s="10" t="e">
        <f t="shared" si="2"/>
        <v>#REF!</v>
      </c>
      <c r="O52" s="74" t="e">
        <f t="shared" si="3"/>
        <v>#REF!</v>
      </c>
      <c r="P52" s="74" t="e">
        <f t="shared" si="4"/>
        <v>#REF!</v>
      </c>
      <c r="Q52" s="74" t="e">
        <f t="shared" si="5"/>
        <v>#REF!</v>
      </c>
      <c r="R52" s="74" t="e">
        <f t="shared" si="11"/>
        <v>#REF!</v>
      </c>
      <c r="S52" s="74" t="e">
        <f t="shared" si="6"/>
        <v>#REF!</v>
      </c>
      <c r="T52" s="74" t="e">
        <f t="shared" si="7"/>
        <v>#REF!</v>
      </c>
      <c r="U52" s="74" t="e">
        <f t="shared" si="12"/>
        <v>#REF!</v>
      </c>
      <c r="V52" s="74" t="e">
        <f t="shared" si="8"/>
        <v>#REF!</v>
      </c>
    </row>
    <row r="53" spans="1:22" ht="57" customHeight="1" x14ac:dyDescent="0.2">
      <c r="A53" s="10" t="str">
        <f>Questions!$A53</f>
        <v>THRD-04</v>
      </c>
      <c r="B53" s="10" t="str">
        <f t="shared" si="0"/>
        <v>THRD</v>
      </c>
      <c r="C53" s="10" t="str">
        <f>VLOOKUP($A53,Questions!$A$3:$L$333,2,0)&amp;""</f>
        <v>Do you have an implemented third-party management strategy?*</v>
      </c>
      <c r="D53" s="10" t="str">
        <f>VLOOKUP($A53,Questions!$A$3:$L$333,11,0)&amp;""</f>
        <v/>
      </c>
      <c r="E53" s="10" t="str">
        <f>VLOOKUP($A53,Questions!$A$3:$L$333,12,0)&amp;""</f>
        <v>Organization</v>
      </c>
      <c r="F53" s="10" t="e">
        <f>VLOOKUP($A53,#REF!,3,0)&amp;""</f>
        <v>#REF!</v>
      </c>
      <c r="G53" s="10" t="e">
        <f>VLOOKUP($A53,#REF!,6,0)&amp;""</f>
        <v>#REF!</v>
      </c>
      <c r="H53" s="10" t="e">
        <f>VLOOKUP($A53,#REF!,7,0)&amp;""</f>
        <v>#REF!</v>
      </c>
      <c r="I53" s="10" t="e">
        <f>VLOOKUP($A53,#REF!,8,0)&amp;""</f>
        <v>#REF!</v>
      </c>
      <c r="J53" s="10" t="e">
        <f>VLOOKUP($A53,#REF!,9,0)&amp;""</f>
        <v>#REF!</v>
      </c>
      <c r="K53" s="10" t="e">
        <f t="shared" si="1"/>
        <v>#REF!</v>
      </c>
      <c r="L53" s="74" t="e">
        <f>IF($E53="Not Scored", "N/A",IF(AND($D53='Auto Responses'!$J$27,$H53=""),"N/A",IF(AND($D53='Auto Responses'!$J$27,$H53='Auto Responses'!$J$7,),1,IF(AND($D53='Auto Responses'!$J$27,$H53='Auto Responses'!$J$8),0,IF($F53=$G53,1,0)))))</f>
        <v>#REF!</v>
      </c>
      <c r="M53" s="10" t="e">
        <f>VLOOKUP($A53,#REF!,10,0)&amp;""</f>
        <v>#REF!</v>
      </c>
      <c r="N53" s="10" t="e">
        <f t="shared" si="2"/>
        <v>#REF!</v>
      </c>
      <c r="O53" s="74" t="e">
        <f t="shared" si="3"/>
        <v>#REF!</v>
      </c>
      <c r="P53" s="74" t="e">
        <f t="shared" si="4"/>
        <v>#REF!</v>
      </c>
      <c r="Q53" s="74" t="e">
        <f t="shared" si="5"/>
        <v>#REF!</v>
      </c>
      <c r="R53" s="74" t="e">
        <f t="shared" si="11"/>
        <v>#REF!</v>
      </c>
      <c r="S53" s="74" t="e">
        <f t="shared" si="6"/>
        <v>#REF!</v>
      </c>
      <c r="T53" s="74" t="e">
        <f t="shared" si="7"/>
        <v>#REF!</v>
      </c>
      <c r="U53" s="74" t="e">
        <f t="shared" si="12"/>
        <v>#REF!</v>
      </c>
      <c r="V53" s="74" t="e">
        <f t="shared" si="8"/>
        <v>#REF!</v>
      </c>
    </row>
    <row r="54" spans="1:22" ht="57" customHeight="1" x14ac:dyDescent="0.2">
      <c r="A54" s="10" t="str">
        <f>Questions!$A54</f>
        <v>THRD-05</v>
      </c>
      <c r="B54" s="10" t="str">
        <f t="shared" si="0"/>
        <v>THRD</v>
      </c>
      <c r="C54" s="10" t="str">
        <f>VLOOKUP($A54,Questions!$A$3:$L$333,2,0)&amp;""</f>
        <v>Do you have a process and implemented procedures for managing your hardware supply chain (e.g., telecommunications equipment, export licensing, computing devices)?</v>
      </c>
      <c r="D54" s="10" t="str">
        <f>VLOOKUP($A54,Questions!$A$3:$L$333,11,0)&amp;""</f>
        <v/>
      </c>
      <c r="E54" s="10" t="str">
        <f>VLOOKUP($A54,Questions!$A$3:$L$333,12,0)&amp;""</f>
        <v>Organization</v>
      </c>
      <c r="F54" s="10" t="e">
        <f>VLOOKUP($A54,#REF!,3,0)&amp;""</f>
        <v>#REF!</v>
      </c>
      <c r="G54" s="10" t="e">
        <f>VLOOKUP($A54,#REF!,6,0)&amp;""</f>
        <v>#REF!</v>
      </c>
      <c r="H54" s="10" t="e">
        <f>VLOOKUP($A54,#REF!,7,0)&amp;""</f>
        <v>#REF!</v>
      </c>
      <c r="I54" s="10" t="e">
        <f>VLOOKUP($A54,#REF!,8,0)&amp;""</f>
        <v>#REF!</v>
      </c>
      <c r="J54" s="10" t="e">
        <f>VLOOKUP($A54,#REF!,9,0)&amp;""</f>
        <v>#REF!</v>
      </c>
      <c r="K54" s="10" t="e">
        <f t="shared" si="1"/>
        <v>#REF!</v>
      </c>
      <c r="L54" s="74" t="e">
        <f>IF($E54="Not Scored", "N/A",IF(AND($D54='Auto Responses'!$J$27,$H54=""),"N/A",IF(AND($D54='Auto Responses'!$J$27,$H54='Auto Responses'!$J$7,),1,IF(AND($D54='Auto Responses'!$J$27,$H54='Auto Responses'!$J$8),0,IF($F54=$G54,1,0)))))</f>
        <v>#REF!</v>
      </c>
      <c r="M54" s="10" t="e">
        <f>VLOOKUP($A54,#REF!,10,0)&amp;""</f>
        <v>#REF!</v>
      </c>
      <c r="N54" s="10" t="e">
        <f t="shared" si="2"/>
        <v>#REF!</v>
      </c>
      <c r="O54" s="74" t="e">
        <f t="shared" si="3"/>
        <v>#REF!</v>
      </c>
      <c r="P54" s="74" t="e">
        <f t="shared" si="4"/>
        <v>#REF!</v>
      </c>
      <c r="Q54" s="74" t="e">
        <f t="shared" si="5"/>
        <v>#REF!</v>
      </c>
      <c r="R54" s="74" t="e">
        <f t="shared" si="11"/>
        <v>#REF!</v>
      </c>
      <c r="S54" s="74" t="e">
        <f t="shared" si="6"/>
        <v>#REF!</v>
      </c>
      <c r="T54" s="74" t="e">
        <f t="shared" si="7"/>
        <v>#REF!</v>
      </c>
      <c r="U54" s="74" t="e">
        <f t="shared" si="12"/>
        <v>#REF!</v>
      </c>
      <c r="V54" s="74" t="e">
        <f t="shared" si="8"/>
        <v>#REF!</v>
      </c>
    </row>
    <row r="55" spans="1:22" ht="57" customHeight="1" x14ac:dyDescent="0.2">
      <c r="A55" s="10" t="str">
        <f>Questions!$A55</f>
        <v>CONS-01</v>
      </c>
      <c r="B55" s="10" t="str">
        <f t="shared" si="0"/>
        <v>CONS</v>
      </c>
      <c r="C55" s="10" t="str">
        <f>VLOOKUP($A55,Questions!$A$3:$L$333,2,0)&amp;""</f>
        <v>Will the consultant require access to the institution's network resources?*</v>
      </c>
      <c r="D55" s="10" t="str">
        <f>VLOOKUP($A55,Questions!$A$3:$L$333,11,0)&amp;""</f>
        <v/>
      </c>
      <c r="E55" s="10" t="str">
        <f>VLOOKUP($A55,Questions!$A$3:$L$333,12,0)&amp;""</f>
        <v>Case-Specific</v>
      </c>
      <c r="F55" s="10" t="e">
        <f>VLOOKUP($A55,#REF!,3,0)&amp;""</f>
        <v>#REF!</v>
      </c>
      <c r="G55" s="10" t="e">
        <f>VLOOKUP($A55,#REF!,6,0)&amp;""</f>
        <v>#REF!</v>
      </c>
      <c r="H55" s="10" t="e">
        <f>VLOOKUP($A55,#REF!,7,0)&amp;""</f>
        <v>#REF!</v>
      </c>
      <c r="I55" s="10" t="e">
        <f>VLOOKUP($A55,#REF!,8,0)&amp;""</f>
        <v>#REF!</v>
      </c>
      <c r="J55" s="10" t="e">
        <f>VLOOKUP($A55,#REF!,9,0)&amp;""</f>
        <v>#REF!</v>
      </c>
      <c r="K55" s="10" t="e">
        <f t="shared" si="1"/>
        <v>#REF!</v>
      </c>
      <c r="L55" s="74" t="e">
        <f>IF($E55="Not Scored", "N/A",IF(AND($D55='Auto Responses'!$J$27,$H55=""),"N/A",IF(AND($D55='Auto Responses'!$J$27,$H55='Auto Responses'!$J$7,),1,IF(AND($D55='Auto Responses'!$J$27,$H55='Auto Responses'!$J$8),0,IF($F55=$G55,1,0)))))</f>
        <v>#REF!</v>
      </c>
      <c r="M55" s="10" t="e">
        <f>VLOOKUP($A55,#REF!,10,0)&amp;""</f>
        <v>#REF!</v>
      </c>
      <c r="N55" s="10" t="e">
        <f t="shared" si="2"/>
        <v>#REF!</v>
      </c>
      <c r="O55" s="74" t="e">
        <f t="shared" si="3"/>
        <v>#REF!</v>
      </c>
      <c r="P55" s="74" t="e">
        <f t="shared" si="4"/>
        <v>#REF!</v>
      </c>
      <c r="Q55" s="74" t="e">
        <f t="shared" si="5"/>
        <v>#REF!</v>
      </c>
      <c r="R55" s="74" t="e">
        <f t="shared" si="11"/>
        <v>#REF!</v>
      </c>
      <c r="S55" s="74" t="e">
        <f t="shared" si="6"/>
        <v>#REF!</v>
      </c>
      <c r="T55" s="74" t="e">
        <f t="shared" si="7"/>
        <v>#REF!</v>
      </c>
      <c r="U55" s="74" t="e">
        <f t="shared" si="12"/>
        <v>#REF!</v>
      </c>
      <c r="V55" s="74" t="e">
        <f t="shared" si="8"/>
        <v>#REF!</v>
      </c>
    </row>
    <row r="56" spans="1:22" ht="57" customHeight="1" x14ac:dyDescent="0.2">
      <c r="A56" s="10" t="str">
        <f>Questions!$A56</f>
        <v>CONS-02</v>
      </c>
      <c r="B56" s="10" t="str">
        <f t="shared" si="0"/>
        <v>CONS</v>
      </c>
      <c r="C56" s="10" t="str">
        <f>VLOOKUP($A56,Questions!$A$3:$L$333,2,0)&amp;""</f>
        <v>Has the consultant received training on (sensitive, HIPAA, PCI, etc.) data handling?*</v>
      </c>
      <c r="D56" s="10" t="str">
        <f>VLOOKUP($A56,Questions!$A$3:$L$333,11,0)&amp;""</f>
        <v/>
      </c>
      <c r="E56" s="10" t="str">
        <f>VLOOKUP($A56,Questions!$A$3:$L$333,12,0)&amp;""</f>
        <v>Case-Specific</v>
      </c>
      <c r="F56" s="10" t="e">
        <f>VLOOKUP($A56,#REF!,3,0)&amp;""</f>
        <v>#REF!</v>
      </c>
      <c r="G56" s="10" t="e">
        <f>VLOOKUP($A56,#REF!,6,0)&amp;""</f>
        <v>#REF!</v>
      </c>
      <c r="H56" s="10" t="e">
        <f>VLOOKUP($A56,#REF!,7,0)&amp;""</f>
        <v>#REF!</v>
      </c>
      <c r="I56" s="10" t="e">
        <f>VLOOKUP($A56,#REF!,8,0)&amp;""</f>
        <v>#REF!</v>
      </c>
      <c r="J56" s="10" t="e">
        <f>VLOOKUP($A56,#REF!,9,0)&amp;""</f>
        <v>#REF!</v>
      </c>
      <c r="K56" s="10" t="e">
        <f t="shared" si="1"/>
        <v>#REF!</v>
      </c>
      <c r="L56" s="74" t="e">
        <f>IF($E56="Not Scored", "N/A",IF(AND($D56='Auto Responses'!$J$27,$H56=""),"N/A",IF(AND($D56='Auto Responses'!$J$27,$H56='Auto Responses'!$J$7,),1,IF(AND($D56='Auto Responses'!$J$27,$H56='Auto Responses'!$J$8),0,IF($F56=$G56,1,0)))))</f>
        <v>#REF!</v>
      </c>
      <c r="M56" s="10" t="e">
        <f>VLOOKUP($A56,#REF!,10,0)&amp;""</f>
        <v>#REF!</v>
      </c>
      <c r="N56" s="10" t="e">
        <f t="shared" si="2"/>
        <v>#REF!</v>
      </c>
      <c r="O56" s="74" t="e">
        <f t="shared" si="3"/>
        <v>#REF!</v>
      </c>
      <c r="P56" s="74" t="e">
        <f t="shared" si="4"/>
        <v>#REF!</v>
      </c>
      <c r="Q56" s="74" t="e">
        <f t="shared" si="5"/>
        <v>#REF!</v>
      </c>
      <c r="R56" s="74" t="e">
        <f t="shared" si="11"/>
        <v>#REF!</v>
      </c>
      <c r="S56" s="74" t="e">
        <f t="shared" si="6"/>
        <v>#REF!</v>
      </c>
      <c r="T56" s="74" t="e">
        <f t="shared" si="7"/>
        <v>#REF!</v>
      </c>
      <c r="U56" s="74" t="e">
        <f t="shared" si="12"/>
        <v>#REF!</v>
      </c>
      <c r="V56" s="74" t="e">
        <f t="shared" si="8"/>
        <v>#REF!</v>
      </c>
    </row>
    <row r="57" spans="1:22" ht="57" customHeight="1" x14ac:dyDescent="0.2">
      <c r="A57" s="10" t="str">
        <f>Questions!$A57</f>
        <v>CONS-03</v>
      </c>
      <c r="B57" s="10" t="str">
        <f t="shared" si="0"/>
        <v>CONS</v>
      </c>
      <c r="C57" s="10" t="str">
        <f>VLOOKUP($A57,Questions!$A$3:$L$333,2,0)&amp;""</f>
        <v>Is the data encrypted (at rest) while in the consultant's possession?*</v>
      </c>
      <c r="D57" s="10" t="str">
        <f>VLOOKUP($A57,Questions!$A$3:$L$333,11,0)&amp;""</f>
        <v/>
      </c>
      <c r="E57" s="10" t="str">
        <f>VLOOKUP($A57,Questions!$A$3:$L$333,12,0)&amp;""</f>
        <v>Case-Specific</v>
      </c>
      <c r="F57" s="10" t="e">
        <f>VLOOKUP($A57,#REF!,3,0)&amp;""</f>
        <v>#REF!</v>
      </c>
      <c r="G57" s="10" t="e">
        <f>VLOOKUP($A57,#REF!,6,0)&amp;""</f>
        <v>#REF!</v>
      </c>
      <c r="H57" s="10" t="e">
        <f>VLOOKUP($A57,#REF!,7,0)&amp;""</f>
        <v>#REF!</v>
      </c>
      <c r="I57" s="10" t="e">
        <f>VLOOKUP($A57,#REF!,8,0)&amp;""</f>
        <v>#REF!</v>
      </c>
      <c r="J57" s="10" t="e">
        <f>VLOOKUP($A57,#REF!,9,0)&amp;""</f>
        <v>#REF!</v>
      </c>
      <c r="K57" s="10" t="e">
        <f t="shared" si="1"/>
        <v>#REF!</v>
      </c>
      <c r="L57" s="74" t="e">
        <f>IF($E57="Not Scored", "N/A",IF(AND($D57='Auto Responses'!$J$27,$H57=""),"N/A",IF(AND($D57='Auto Responses'!$J$27,$H57='Auto Responses'!$J$7,),1,IF(AND($D57='Auto Responses'!$J$27,$H57='Auto Responses'!$J$8),0,IF($F57=$G57,1,0)))))</f>
        <v>#REF!</v>
      </c>
      <c r="M57" s="10" t="e">
        <f>VLOOKUP($A57,#REF!,10,0)&amp;""</f>
        <v>#REF!</v>
      </c>
      <c r="N57" s="10" t="e">
        <f t="shared" si="2"/>
        <v>#REF!</v>
      </c>
      <c r="O57" s="74" t="e">
        <f t="shared" si="3"/>
        <v>#REF!</v>
      </c>
      <c r="P57" s="74" t="e">
        <f t="shared" si="4"/>
        <v>#REF!</v>
      </c>
      <c r="Q57" s="74" t="e">
        <f t="shared" si="5"/>
        <v>#REF!</v>
      </c>
      <c r="R57" s="74" t="e">
        <f t="shared" si="11"/>
        <v>#REF!</v>
      </c>
      <c r="S57" s="74" t="e">
        <f t="shared" si="6"/>
        <v>#REF!</v>
      </c>
      <c r="T57" s="74" t="e">
        <f t="shared" si="7"/>
        <v>#REF!</v>
      </c>
      <c r="U57" s="74" t="e">
        <f t="shared" si="12"/>
        <v>#REF!</v>
      </c>
      <c r="V57" s="74" t="e">
        <f t="shared" si="8"/>
        <v>#REF!</v>
      </c>
    </row>
    <row r="58" spans="1:22" ht="57" customHeight="1" x14ac:dyDescent="0.2">
      <c r="A58" s="10" t="str">
        <f>Questions!$A58</f>
        <v>CONS-04</v>
      </c>
      <c r="B58" s="10" t="str">
        <f t="shared" si="0"/>
        <v>CONS</v>
      </c>
      <c r="C58" s="10" t="str">
        <f>VLOOKUP($A58,Questions!$A$3:$L$333,2,0)&amp;""</f>
        <v>Can access be restricted based on source IP address?*</v>
      </c>
      <c r="D58" s="10" t="str">
        <f>VLOOKUP($A58,Questions!$A$3:$L$333,11,0)&amp;""</f>
        <v/>
      </c>
      <c r="E58" s="10" t="str">
        <f>VLOOKUP($A58,Questions!$A$3:$L$333,12,0)&amp;""</f>
        <v>Case-Specific</v>
      </c>
      <c r="F58" s="10" t="e">
        <f>VLOOKUP($A58,#REF!,3,0)&amp;""</f>
        <v>#REF!</v>
      </c>
      <c r="G58" s="10" t="e">
        <f>VLOOKUP($A58,#REF!,6,0)&amp;""</f>
        <v>#REF!</v>
      </c>
      <c r="H58" s="10" t="e">
        <f>VLOOKUP($A58,#REF!,7,0)&amp;""</f>
        <v>#REF!</v>
      </c>
      <c r="I58" s="10" t="e">
        <f>VLOOKUP($A58,#REF!,8,0)&amp;""</f>
        <v>#REF!</v>
      </c>
      <c r="J58" s="10" t="e">
        <f>VLOOKUP($A58,#REF!,9,0)&amp;""</f>
        <v>#REF!</v>
      </c>
      <c r="K58" s="10" t="e">
        <f t="shared" si="1"/>
        <v>#REF!</v>
      </c>
      <c r="L58" s="74" t="e">
        <f>IF($E58="Not Scored", "N/A",IF(AND($D58='Auto Responses'!$J$27,$H58=""),"N/A",IF(AND($D58='Auto Responses'!$J$27,$H58='Auto Responses'!$J$7,),1,IF(AND($D58='Auto Responses'!$J$27,$H58='Auto Responses'!$J$8),0,IF($F58=$G58,1,0)))))</f>
        <v>#REF!</v>
      </c>
      <c r="M58" s="10" t="e">
        <f>VLOOKUP($A58,#REF!,10,0)&amp;""</f>
        <v>#REF!</v>
      </c>
      <c r="N58" s="10" t="e">
        <f t="shared" si="2"/>
        <v>#REF!</v>
      </c>
      <c r="O58" s="74" t="e">
        <f t="shared" si="3"/>
        <v>#REF!</v>
      </c>
      <c r="P58" s="74" t="e">
        <f t="shared" si="4"/>
        <v>#REF!</v>
      </c>
      <c r="Q58" s="74" t="e">
        <f t="shared" si="5"/>
        <v>#REF!</v>
      </c>
      <c r="R58" s="74" t="e">
        <f t="shared" si="11"/>
        <v>#REF!</v>
      </c>
      <c r="S58" s="74" t="e">
        <f t="shared" si="6"/>
        <v>#REF!</v>
      </c>
      <c r="T58" s="74" t="e">
        <f t="shared" si="7"/>
        <v>#REF!</v>
      </c>
      <c r="U58" s="74" t="e">
        <f t="shared" si="12"/>
        <v>#REF!</v>
      </c>
      <c r="V58" s="74" t="e">
        <f t="shared" si="8"/>
        <v>#REF!</v>
      </c>
    </row>
    <row r="59" spans="1:22" ht="57" customHeight="1" x14ac:dyDescent="0.2">
      <c r="A59" s="10" t="str">
        <f>Questions!$A59</f>
        <v>CONS-05</v>
      </c>
      <c r="B59" s="10" t="str">
        <f t="shared" si="0"/>
        <v>CONS</v>
      </c>
      <c r="C59" s="10" t="str">
        <f>VLOOKUP($A59,Questions!$A$3:$L$333,2,0)&amp;""</f>
        <v>Will the consulting take place on-premises?</v>
      </c>
      <c r="D59" s="10" t="str">
        <f>VLOOKUP($A59,Questions!$A$3:$L$333,11,0)&amp;""</f>
        <v/>
      </c>
      <c r="E59" s="10" t="str">
        <f>VLOOKUP($A59,Questions!$A$3:$L$333,12,0)&amp;""</f>
        <v>Case-Specific</v>
      </c>
      <c r="F59" s="10" t="e">
        <f>VLOOKUP($A59,#REF!,3,0)&amp;""</f>
        <v>#REF!</v>
      </c>
      <c r="G59" s="10" t="e">
        <f>VLOOKUP($A59,#REF!,6,0)&amp;""</f>
        <v>#REF!</v>
      </c>
      <c r="H59" s="10" t="e">
        <f>VLOOKUP($A59,#REF!,7,0)&amp;""</f>
        <v>#REF!</v>
      </c>
      <c r="I59" s="10" t="e">
        <f>VLOOKUP($A59,#REF!,8,0)&amp;""</f>
        <v>#REF!</v>
      </c>
      <c r="J59" s="10" t="e">
        <f>VLOOKUP($A59,#REF!,9,0)&amp;""</f>
        <v>#REF!</v>
      </c>
      <c r="K59" s="10" t="e">
        <f t="shared" si="1"/>
        <v>#REF!</v>
      </c>
      <c r="L59" s="74" t="e">
        <f>IF($E59="Not Scored", "N/A",IF(AND($D59='Auto Responses'!$J$27,$H59=""),"N/A",IF(AND($D59='Auto Responses'!$J$27,$H59='Auto Responses'!$J$7,),1,IF(AND($D59='Auto Responses'!$J$27,$H59='Auto Responses'!$J$8),0,IF($F59=$G59,1,0)))))</f>
        <v>#REF!</v>
      </c>
      <c r="M59" s="10" t="e">
        <f>VLOOKUP($A59,#REF!,10,0)&amp;""</f>
        <v>#REF!</v>
      </c>
      <c r="N59" s="10" t="e">
        <f t="shared" si="2"/>
        <v>#REF!</v>
      </c>
      <c r="O59" s="74" t="e">
        <f t="shared" si="3"/>
        <v>#REF!</v>
      </c>
      <c r="P59" s="74" t="e">
        <f t="shared" si="4"/>
        <v>#REF!</v>
      </c>
      <c r="Q59" s="74" t="e">
        <f t="shared" si="5"/>
        <v>#REF!</v>
      </c>
      <c r="R59" s="74" t="e">
        <f t="shared" si="11"/>
        <v>#REF!</v>
      </c>
      <c r="S59" s="74" t="e">
        <f t="shared" si="6"/>
        <v>#REF!</v>
      </c>
      <c r="T59" s="74" t="e">
        <f t="shared" si="7"/>
        <v>#REF!</v>
      </c>
      <c r="U59" s="74" t="e">
        <f t="shared" si="12"/>
        <v>#REF!</v>
      </c>
      <c r="V59" s="74" t="e">
        <f t="shared" si="8"/>
        <v>#REF!</v>
      </c>
    </row>
    <row r="60" spans="1:22" ht="57" customHeight="1" x14ac:dyDescent="0.2">
      <c r="A60" s="10" t="str">
        <f>Questions!$A60</f>
        <v>CONS-06</v>
      </c>
      <c r="B60" s="10" t="str">
        <f t="shared" si="0"/>
        <v>CONS</v>
      </c>
      <c r="C60" s="10" t="str">
        <f>VLOOKUP($A60,Questions!$A$3:$L$333,2,0)&amp;""</f>
        <v>Will the consultant require access to hardware in the institution's data centers?</v>
      </c>
      <c r="D60" s="10" t="str">
        <f>VLOOKUP($A60,Questions!$A$3:$L$333,11,0)&amp;""</f>
        <v/>
      </c>
      <c r="E60" s="10" t="str">
        <f>VLOOKUP($A60,Questions!$A$3:$L$333,12,0)&amp;""</f>
        <v>Case-Specific</v>
      </c>
      <c r="F60" s="10" t="e">
        <f>VLOOKUP($A60,#REF!,3,0)&amp;""</f>
        <v>#REF!</v>
      </c>
      <c r="G60" s="10" t="e">
        <f>VLOOKUP($A60,#REF!,6,0)&amp;""</f>
        <v>#REF!</v>
      </c>
      <c r="H60" s="10" t="e">
        <f>VLOOKUP($A60,#REF!,7,0)&amp;""</f>
        <v>#REF!</v>
      </c>
      <c r="I60" s="10" t="e">
        <f>VLOOKUP($A60,#REF!,8,0)&amp;""</f>
        <v>#REF!</v>
      </c>
      <c r="J60" s="10" t="e">
        <f>VLOOKUP($A60,#REF!,9,0)&amp;""</f>
        <v>#REF!</v>
      </c>
      <c r="K60" s="10" t="e">
        <f t="shared" si="1"/>
        <v>#REF!</v>
      </c>
      <c r="L60" s="74" t="e">
        <f>IF($E60="Not Scored", "N/A",IF(AND($D60='Auto Responses'!$J$27,$H60=""),"N/A",IF(AND($D60='Auto Responses'!$J$27,$H60='Auto Responses'!$J$7,),1,IF(AND($D60='Auto Responses'!$J$27,$H60='Auto Responses'!$J$8),0,IF($F60=$G60,1,0)))))</f>
        <v>#REF!</v>
      </c>
      <c r="M60" s="10" t="e">
        <f>VLOOKUP($A60,#REF!,10,0)&amp;""</f>
        <v>#REF!</v>
      </c>
      <c r="N60" s="10" t="e">
        <f t="shared" si="2"/>
        <v>#REF!</v>
      </c>
      <c r="O60" s="74" t="e">
        <f t="shared" si="3"/>
        <v>#REF!</v>
      </c>
      <c r="P60" s="74" t="e">
        <f t="shared" si="4"/>
        <v>#REF!</v>
      </c>
      <c r="Q60" s="74" t="e">
        <f t="shared" si="5"/>
        <v>#REF!</v>
      </c>
      <c r="R60" s="74" t="e">
        <f t="shared" si="11"/>
        <v>#REF!</v>
      </c>
      <c r="S60" s="74" t="e">
        <f t="shared" si="6"/>
        <v>#REF!</v>
      </c>
      <c r="T60" s="74" t="e">
        <f t="shared" si="7"/>
        <v>#REF!</v>
      </c>
      <c r="U60" s="74" t="e">
        <f t="shared" si="12"/>
        <v>#REF!</v>
      </c>
      <c r="V60" s="74" t="e">
        <f t="shared" si="8"/>
        <v>#REF!</v>
      </c>
    </row>
    <row r="61" spans="1:22" ht="57" customHeight="1" x14ac:dyDescent="0.2">
      <c r="A61" s="10" t="str">
        <f>Questions!$A61</f>
        <v>CONS-07</v>
      </c>
      <c r="B61" s="10" t="str">
        <f t="shared" si="0"/>
        <v>CONS</v>
      </c>
      <c r="C61" s="10" t="str">
        <f>VLOOKUP($A61,Questions!$A$3:$L$333,2,0)&amp;""</f>
        <v>Will the consultant require an account within the institution's domain (@*.edu)?</v>
      </c>
      <c r="D61" s="10" t="str">
        <f>VLOOKUP($A61,Questions!$A$3:$L$333,11,0)&amp;""</f>
        <v/>
      </c>
      <c r="E61" s="10" t="str">
        <f>VLOOKUP($A61,Questions!$A$3:$L$333,12,0)&amp;""</f>
        <v>Case-Specific</v>
      </c>
      <c r="F61" s="10" t="e">
        <f>VLOOKUP($A61,#REF!,3,0)&amp;""</f>
        <v>#REF!</v>
      </c>
      <c r="G61" s="10" t="e">
        <f>VLOOKUP($A61,#REF!,6,0)&amp;""</f>
        <v>#REF!</v>
      </c>
      <c r="H61" s="10" t="e">
        <f>VLOOKUP($A61,#REF!,7,0)&amp;""</f>
        <v>#REF!</v>
      </c>
      <c r="I61" s="10" t="e">
        <f>VLOOKUP($A61,#REF!,8,0)&amp;""</f>
        <v>#REF!</v>
      </c>
      <c r="J61" s="10" t="e">
        <f>VLOOKUP($A61,#REF!,9,0)&amp;""</f>
        <v>#REF!</v>
      </c>
      <c r="K61" s="10" t="e">
        <f t="shared" si="1"/>
        <v>#REF!</v>
      </c>
      <c r="L61" s="74" t="e">
        <f>IF($E61="Not Scored", "N/A",IF(AND($D61='Auto Responses'!$J$27,$H61=""),"N/A",IF(AND($D61='Auto Responses'!$J$27,$H61='Auto Responses'!$J$7,),1,IF(AND($D61='Auto Responses'!$J$27,$H61='Auto Responses'!$J$8),0,IF($F61=$G61,1,0)))))</f>
        <v>#REF!</v>
      </c>
      <c r="M61" s="10" t="e">
        <f>VLOOKUP($A61,#REF!,10,0)&amp;""</f>
        <v>#REF!</v>
      </c>
      <c r="N61" s="10" t="e">
        <f t="shared" si="2"/>
        <v>#REF!</v>
      </c>
      <c r="O61" s="74" t="e">
        <f t="shared" si="3"/>
        <v>#REF!</v>
      </c>
      <c r="P61" s="74" t="e">
        <f t="shared" si="4"/>
        <v>#REF!</v>
      </c>
      <c r="Q61" s="74" t="e">
        <f t="shared" si="5"/>
        <v>#REF!</v>
      </c>
      <c r="R61" s="74" t="e">
        <f t="shared" si="11"/>
        <v>#REF!</v>
      </c>
      <c r="S61" s="74" t="e">
        <f t="shared" si="6"/>
        <v>#REF!</v>
      </c>
      <c r="T61" s="74" t="e">
        <f t="shared" si="7"/>
        <v>#REF!</v>
      </c>
      <c r="U61" s="74" t="e">
        <f t="shared" si="12"/>
        <v>#REF!</v>
      </c>
      <c r="V61" s="74" t="e">
        <f t="shared" si="8"/>
        <v>#REF!</v>
      </c>
    </row>
    <row r="62" spans="1:22" ht="57" customHeight="1" x14ac:dyDescent="0.2">
      <c r="A62" s="10" t="str">
        <f>Questions!$A62</f>
        <v>CONS-08</v>
      </c>
      <c r="B62" s="10" t="str">
        <f t="shared" si="0"/>
        <v>CONS</v>
      </c>
      <c r="C62" s="10" t="str">
        <f>VLOOKUP($A62,Questions!$A$3:$L$333,2,0)&amp;""</f>
        <v>Will any data be transferred to the consultant's possession?</v>
      </c>
      <c r="D62" s="10" t="str">
        <f>VLOOKUP($A62,Questions!$A$3:$L$333,11,0)&amp;""</f>
        <v/>
      </c>
      <c r="E62" s="10" t="str">
        <f>VLOOKUP($A62,Questions!$A$3:$L$333,12,0)&amp;""</f>
        <v>Case-Specific</v>
      </c>
      <c r="F62" s="10" t="e">
        <f>VLOOKUP($A62,#REF!,3,0)&amp;""</f>
        <v>#REF!</v>
      </c>
      <c r="G62" s="10" t="e">
        <f>VLOOKUP($A62,#REF!,6,0)&amp;""</f>
        <v>#REF!</v>
      </c>
      <c r="H62" s="10" t="e">
        <f>VLOOKUP($A62,#REF!,7,0)&amp;""</f>
        <v>#REF!</v>
      </c>
      <c r="I62" s="10" t="e">
        <f>VLOOKUP($A62,#REF!,8,0)&amp;""</f>
        <v>#REF!</v>
      </c>
      <c r="J62" s="10" t="e">
        <f>VLOOKUP($A62,#REF!,9,0)&amp;""</f>
        <v>#REF!</v>
      </c>
      <c r="K62" s="10" t="e">
        <f t="shared" si="1"/>
        <v>#REF!</v>
      </c>
      <c r="L62" s="74" t="e">
        <f>IF($E62="Not Scored", "N/A",IF(AND($D62='Auto Responses'!$J$27,$H62=""),"N/A",IF(AND($D62='Auto Responses'!$J$27,$H62='Auto Responses'!$J$7,),1,IF(AND($D62='Auto Responses'!$J$27,$H62='Auto Responses'!$J$8),0,IF($F62=$G62,1,0)))))</f>
        <v>#REF!</v>
      </c>
      <c r="M62" s="10" t="e">
        <f>VLOOKUP($A62,#REF!,10,0)&amp;""</f>
        <v>#REF!</v>
      </c>
      <c r="N62" s="10" t="e">
        <f t="shared" si="2"/>
        <v>#REF!</v>
      </c>
      <c r="O62" s="74" t="e">
        <f t="shared" si="3"/>
        <v>#REF!</v>
      </c>
      <c r="P62" s="74" t="e">
        <f t="shared" si="4"/>
        <v>#REF!</v>
      </c>
      <c r="Q62" s="74" t="e">
        <f t="shared" si="5"/>
        <v>#REF!</v>
      </c>
      <c r="R62" s="74" t="e">
        <f t="shared" si="11"/>
        <v>#REF!</v>
      </c>
      <c r="S62" s="74" t="e">
        <f t="shared" si="6"/>
        <v>#REF!</v>
      </c>
      <c r="T62" s="74" t="e">
        <f t="shared" si="7"/>
        <v>#REF!</v>
      </c>
      <c r="U62" s="74" t="e">
        <f t="shared" si="12"/>
        <v>#REF!</v>
      </c>
      <c r="V62" s="74" t="e">
        <f t="shared" si="8"/>
        <v>#REF!</v>
      </c>
    </row>
    <row r="63" spans="1:22" ht="57" customHeight="1" x14ac:dyDescent="0.2">
      <c r="A63" s="10" t="str">
        <f>Questions!$A63</f>
        <v>CONS-09</v>
      </c>
      <c r="B63" s="10" t="str">
        <f t="shared" si="0"/>
        <v>CONS</v>
      </c>
      <c r="C63" s="10" t="str">
        <f>VLOOKUP($A63,Questions!$A$3:$L$333,2,0)&amp;""</f>
        <v>Will the consultant need remote access to the institution's network or systems?</v>
      </c>
      <c r="D63" s="10" t="str">
        <f>VLOOKUP($A63,Questions!$A$3:$L$333,11,0)&amp;""</f>
        <v/>
      </c>
      <c r="E63" s="10" t="str">
        <f>VLOOKUP($A63,Questions!$A$3:$L$333,12,0)&amp;""</f>
        <v>Case-Specific</v>
      </c>
      <c r="F63" s="10" t="e">
        <f>VLOOKUP($A63,#REF!,3,0)&amp;""</f>
        <v>#REF!</v>
      </c>
      <c r="G63" s="10" t="e">
        <f>VLOOKUP($A63,#REF!,6,0)&amp;""</f>
        <v>#REF!</v>
      </c>
      <c r="H63" s="10" t="e">
        <f>VLOOKUP($A63,#REF!,7,0)&amp;""</f>
        <v>#REF!</v>
      </c>
      <c r="I63" s="10" t="e">
        <f>VLOOKUP($A63,#REF!,8,0)&amp;""</f>
        <v>#REF!</v>
      </c>
      <c r="J63" s="10" t="e">
        <f>VLOOKUP($A63,#REF!,9,0)&amp;""</f>
        <v>#REF!</v>
      </c>
      <c r="K63" s="10" t="e">
        <f t="shared" si="1"/>
        <v>#REF!</v>
      </c>
      <c r="L63" s="74" t="e">
        <f>IF($E63="Not Scored", "N/A",IF(AND($D63='Auto Responses'!$J$27,$H63=""),"N/A",IF(AND($D63='Auto Responses'!$J$27,$H63='Auto Responses'!$J$7,),1,IF(AND($D63='Auto Responses'!$J$27,$H63='Auto Responses'!$J$8),0,IF($F63=$G63,1,0)))))</f>
        <v>#REF!</v>
      </c>
      <c r="M63" s="10" t="e">
        <f>VLOOKUP($A63,#REF!,10,0)&amp;""</f>
        <v>#REF!</v>
      </c>
      <c r="N63" s="10" t="e">
        <f t="shared" si="2"/>
        <v>#REF!</v>
      </c>
      <c r="O63" s="74" t="e">
        <f t="shared" si="3"/>
        <v>#REF!</v>
      </c>
      <c r="P63" s="74" t="e">
        <f t="shared" si="4"/>
        <v>#REF!</v>
      </c>
      <c r="Q63" s="74" t="e">
        <f t="shared" si="5"/>
        <v>#REF!</v>
      </c>
      <c r="R63" s="74" t="e">
        <f t="shared" si="11"/>
        <v>#REF!</v>
      </c>
      <c r="S63" s="74" t="e">
        <f t="shared" si="6"/>
        <v>#REF!</v>
      </c>
      <c r="T63" s="74" t="e">
        <f t="shared" si="7"/>
        <v>#REF!</v>
      </c>
      <c r="U63" s="74" t="e">
        <f t="shared" si="12"/>
        <v>#REF!</v>
      </c>
      <c r="V63" s="74" t="e">
        <f t="shared" si="8"/>
        <v>#REF!</v>
      </c>
    </row>
    <row r="64" spans="1:22" ht="57" customHeight="1" x14ac:dyDescent="0.2">
      <c r="A64" s="10" t="str">
        <f>Questions!$A64</f>
        <v>APPL-01</v>
      </c>
      <c r="B64" s="10" t="str">
        <f t="shared" si="0"/>
        <v>APPL</v>
      </c>
      <c r="C64" s="10" t="str">
        <f>VLOOKUP($A64,Questions!$A$3:$L$333,2,0)&amp;""</f>
        <v>Are access controls for institutional accounts based on structured rules, such as role-based access control (RBAC), attribute-based access control (ABAC), or policy-based access control (PBAC)?*</v>
      </c>
      <c r="D64" s="10" t="str">
        <f>VLOOKUP($A64,Questions!$A$3:$L$333,11,0)&amp;""</f>
        <v/>
      </c>
      <c r="E64" s="10" t="str">
        <f>VLOOKUP($A64,Questions!$A$3:$L$333,12,0)&amp;""</f>
        <v>Infrastructure</v>
      </c>
      <c r="F64" s="10" t="e">
        <f>VLOOKUP($A64,#REF!,3,0)&amp;""</f>
        <v>#REF!</v>
      </c>
      <c r="G64" s="10" t="e">
        <f>VLOOKUP($A64,#REF!,6,0)&amp;""</f>
        <v>#REF!</v>
      </c>
      <c r="H64" s="10" t="e">
        <f>VLOOKUP($A64,#REF!,7,0)&amp;""</f>
        <v>#REF!</v>
      </c>
      <c r="I64" s="10" t="e">
        <f>VLOOKUP($A64,#REF!,8,0)&amp;""</f>
        <v>#REF!</v>
      </c>
      <c r="J64" s="10" t="e">
        <f>VLOOKUP($A64,#REF!,9,0)&amp;""</f>
        <v>#REF!</v>
      </c>
      <c r="K64" s="10" t="e">
        <f t="shared" si="1"/>
        <v>#REF!</v>
      </c>
      <c r="L64" s="74" t="e">
        <f>IF($E64="Not Scored", "N/A",IF(AND($D64='Auto Responses'!$J$27,$H64=""),"N/A",IF(AND($D64='Auto Responses'!$J$27,$H64='Auto Responses'!$J$7,),1,IF(AND($D64='Auto Responses'!$J$27,$H64='Auto Responses'!$J$8),0,IF($F64=$G64,1,0)))))</f>
        <v>#REF!</v>
      </c>
      <c r="M64" s="10" t="e">
        <f>VLOOKUP($A64,#REF!,10,0)&amp;""</f>
        <v>#REF!</v>
      </c>
      <c r="N64" s="10" t="e">
        <f t="shared" si="2"/>
        <v>#REF!</v>
      </c>
      <c r="O64" s="74" t="e">
        <f t="shared" si="3"/>
        <v>#REF!</v>
      </c>
      <c r="P64" s="74" t="e">
        <f t="shared" si="4"/>
        <v>#REF!</v>
      </c>
      <c r="Q64" s="74" t="e">
        <f t="shared" si="5"/>
        <v>#REF!</v>
      </c>
      <c r="R64" s="74" t="e">
        <f t="shared" si="11"/>
        <v>#REF!</v>
      </c>
      <c r="S64" s="74" t="e">
        <f t="shared" si="6"/>
        <v>#REF!</v>
      </c>
      <c r="T64" s="74" t="e">
        <f t="shared" si="7"/>
        <v>#REF!</v>
      </c>
      <c r="U64" s="74" t="e">
        <f t="shared" si="12"/>
        <v>#REF!</v>
      </c>
      <c r="V64" s="74" t="e">
        <f t="shared" si="8"/>
        <v>#REF!</v>
      </c>
    </row>
    <row r="65" spans="1:22" ht="57" customHeight="1" x14ac:dyDescent="0.2">
      <c r="A65" s="10" t="str">
        <f>Questions!$A65</f>
        <v>APPL-02</v>
      </c>
      <c r="B65" s="10" t="str">
        <f t="shared" si="0"/>
        <v>APPL</v>
      </c>
      <c r="C65" s="10" t="str">
        <f>VLOOKUP($A65,Questions!$A$3:$L$333,2,0)&amp;""</f>
        <v>Are you using a web application firewall (WAF)?*</v>
      </c>
      <c r="D65" s="10" t="str">
        <f>VLOOKUP($A65,Questions!$A$3:$L$333,11,0)&amp;""</f>
        <v/>
      </c>
      <c r="E65" s="10" t="str">
        <f>VLOOKUP($A65,Questions!$A$3:$L$333,12,0)&amp;""</f>
        <v>Infrastructure</v>
      </c>
      <c r="F65" s="10" t="e">
        <f>VLOOKUP($A65,#REF!,3,0)&amp;""</f>
        <v>#REF!</v>
      </c>
      <c r="G65" s="10" t="e">
        <f>VLOOKUP($A65,#REF!,6,0)&amp;""</f>
        <v>#REF!</v>
      </c>
      <c r="H65" s="10" t="e">
        <f>VLOOKUP($A65,#REF!,7,0)&amp;""</f>
        <v>#REF!</v>
      </c>
      <c r="I65" s="10" t="e">
        <f>VLOOKUP($A65,#REF!,8,0)&amp;""</f>
        <v>#REF!</v>
      </c>
      <c r="J65" s="10" t="e">
        <f>VLOOKUP($A65,#REF!,9,0)&amp;""</f>
        <v>#REF!</v>
      </c>
      <c r="K65" s="10" t="e">
        <f t="shared" si="1"/>
        <v>#REF!</v>
      </c>
      <c r="L65" s="74" t="e">
        <f>IF($E65="Not Scored", "N/A",IF(AND($D65='Auto Responses'!$J$27,$H65=""),"N/A",IF(AND($D65='Auto Responses'!$J$27,$H65='Auto Responses'!$J$7,),1,IF(AND($D65='Auto Responses'!$J$27,$H65='Auto Responses'!$J$8),0,IF($F65=$G65,1,0)))))</f>
        <v>#REF!</v>
      </c>
      <c r="M65" s="10" t="e">
        <f>VLOOKUP($A65,#REF!,10,0)&amp;""</f>
        <v>#REF!</v>
      </c>
      <c r="N65" s="10" t="e">
        <f t="shared" si="2"/>
        <v>#REF!</v>
      </c>
      <c r="O65" s="74" t="e">
        <f t="shared" si="3"/>
        <v>#REF!</v>
      </c>
      <c r="P65" s="74" t="e">
        <f t="shared" si="4"/>
        <v>#REF!</v>
      </c>
      <c r="Q65" s="74" t="e">
        <f t="shared" si="5"/>
        <v>#REF!</v>
      </c>
      <c r="R65" s="74" t="e">
        <f t="shared" si="11"/>
        <v>#REF!</v>
      </c>
      <c r="S65" s="74" t="e">
        <f t="shared" si="6"/>
        <v>#REF!</v>
      </c>
      <c r="T65" s="74" t="e">
        <f t="shared" si="7"/>
        <v>#REF!</v>
      </c>
      <c r="U65" s="74" t="e">
        <f t="shared" si="12"/>
        <v>#REF!</v>
      </c>
      <c r="V65" s="74" t="e">
        <f t="shared" si="8"/>
        <v>#REF!</v>
      </c>
    </row>
    <row r="66" spans="1:22" ht="57" customHeight="1" x14ac:dyDescent="0.2">
      <c r="A66" s="10" t="str">
        <f>Questions!$A66</f>
        <v>APPL-03</v>
      </c>
      <c r="B66" s="10" t="str">
        <f t="shared" si="0"/>
        <v>APPL</v>
      </c>
      <c r="C66" s="10" t="str">
        <f>VLOOKUP($A66,Questions!$A$3:$L$333,2,0)&amp;""</f>
        <v>Are only currently supported operating system(s), software, and libraries leveraged by the system(s)/application(s) that will have access to institution's data?*</v>
      </c>
      <c r="D66" s="10" t="str">
        <f>VLOOKUP($A66,Questions!$A$3:$L$333,11,0)&amp;""</f>
        <v/>
      </c>
      <c r="E66" s="10" t="str">
        <f>VLOOKUP($A66,Questions!$A$3:$L$333,12,0)&amp;""</f>
        <v>Infrastructure</v>
      </c>
      <c r="F66" s="10" t="e">
        <f>VLOOKUP($A66,#REF!,3,0)&amp;""</f>
        <v>#REF!</v>
      </c>
      <c r="G66" s="10" t="e">
        <f>VLOOKUP($A66,#REF!,6,0)&amp;""</f>
        <v>#REF!</v>
      </c>
      <c r="H66" s="10" t="e">
        <f>VLOOKUP($A66,#REF!,7,0)&amp;""</f>
        <v>#REF!</v>
      </c>
      <c r="I66" s="10" t="e">
        <f>VLOOKUP($A66,#REF!,8,0)&amp;""</f>
        <v>#REF!</v>
      </c>
      <c r="J66" s="10" t="e">
        <f>VLOOKUP($A66,#REF!,9,0)&amp;""</f>
        <v>#REF!</v>
      </c>
      <c r="K66" s="10" t="e">
        <f t="shared" si="1"/>
        <v>#REF!</v>
      </c>
      <c r="L66" s="74" t="e">
        <f>IF($E66="Not Scored", "N/A",IF(AND($D66='Auto Responses'!$J$27,$H66=""),"N/A",IF(AND($D66='Auto Responses'!$J$27,$H66='Auto Responses'!$J$7,),1,IF(AND($D66='Auto Responses'!$J$27,$H66='Auto Responses'!$J$8),0,IF($F66=$G66,1,0)))))</f>
        <v>#REF!</v>
      </c>
      <c r="M66" s="10" t="e">
        <f>VLOOKUP($A66,#REF!,10,0)&amp;""</f>
        <v>#REF!</v>
      </c>
      <c r="N66" s="10" t="e">
        <f t="shared" si="2"/>
        <v>#REF!</v>
      </c>
      <c r="O66" s="74" t="e">
        <f t="shared" si="3"/>
        <v>#REF!</v>
      </c>
      <c r="P66" s="74" t="e">
        <f t="shared" si="4"/>
        <v>#REF!</v>
      </c>
      <c r="Q66" s="74" t="e">
        <f t="shared" si="5"/>
        <v>#REF!</v>
      </c>
      <c r="R66" s="74" t="e">
        <f t="shared" si="11"/>
        <v>#REF!</v>
      </c>
      <c r="S66" s="74" t="e">
        <f t="shared" si="6"/>
        <v>#REF!</v>
      </c>
      <c r="T66" s="74" t="e">
        <f t="shared" si="7"/>
        <v>#REF!</v>
      </c>
      <c r="U66" s="74" t="e">
        <f t="shared" si="12"/>
        <v>#REF!</v>
      </c>
      <c r="V66" s="74" t="e">
        <f t="shared" si="8"/>
        <v>#REF!</v>
      </c>
    </row>
    <row r="67" spans="1:22" ht="57" customHeight="1" x14ac:dyDescent="0.2">
      <c r="A67" s="10" t="str">
        <f>Questions!$A67</f>
        <v>APPL-04</v>
      </c>
      <c r="B67" s="10" t="str">
        <f t="shared" ref="B67:B130" si="13">LEFT(A67,4)</f>
        <v>APPL</v>
      </c>
      <c r="C67" s="10" t="str">
        <f>VLOOKUP($A67,Questions!$A$3:$L$333,2,0)&amp;""</f>
        <v>Does your application require access to location or GPS data?</v>
      </c>
      <c r="D67" s="10" t="str">
        <f>VLOOKUP($A67,Questions!$A$3:$L$333,11,0)&amp;""</f>
        <v/>
      </c>
      <c r="E67" s="10" t="str">
        <f>VLOOKUP($A67,Questions!$A$3:$L$333,12,0)&amp;""</f>
        <v>Infrastructure</v>
      </c>
      <c r="F67" s="10" t="e">
        <f>VLOOKUP($A67,#REF!,3,0)&amp;""</f>
        <v>#REF!</v>
      </c>
      <c r="G67" s="10" t="e">
        <f>VLOOKUP($A67,#REF!,6,0)&amp;""</f>
        <v>#REF!</v>
      </c>
      <c r="H67" s="10" t="e">
        <f>VLOOKUP($A67,#REF!,7,0)&amp;""</f>
        <v>#REF!</v>
      </c>
      <c r="I67" s="10" t="e">
        <f>VLOOKUP($A67,#REF!,8,0)&amp;""</f>
        <v>#REF!</v>
      </c>
      <c r="J67" s="10" t="e">
        <f>VLOOKUP($A67,#REF!,9,0)&amp;""</f>
        <v>#REF!</v>
      </c>
      <c r="K67" s="10" t="e">
        <f t="shared" ref="K67:K130" si="14">IF($I67="Critical Importance",20,IF($I67="Minor Importance",5,10))</f>
        <v>#REF!</v>
      </c>
      <c r="L67" s="74" t="e">
        <f>IF($E67="Not Scored", "N/A",IF(AND($D67='Auto Responses'!$J$27,$H67=""),"N/A",IF(AND($D67='Auto Responses'!$J$27,$H67='Auto Responses'!$J$7,),1,IF(AND($D67='Auto Responses'!$J$27,$H67='Auto Responses'!$J$8),0,IF($F67=$G67,1,0)))))</f>
        <v>#REF!</v>
      </c>
      <c r="M67" s="10" t="e">
        <f>VLOOKUP($A67,#REF!,10,0)&amp;""</f>
        <v>#REF!</v>
      </c>
      <c r="N67" s="10" t="e">
        <f t="shared" ref="N67:N130" si="15">IF($J67="Critical Importance",1,IF(AND($J67="",$I67="Critical Importance"),1,0))</f>
        <v>#REF!</v>
      </c>
      <c r="O67" s="74" t="e">
        <f t="shared" ref="O67:O130" si="16">IF($E67="Not Scored","N/A",IF($J67="",$K67,IF($J67="Minor Importance",5,IF($J67="Standard Importance",10,IF($J67="Critical Importance",20,0)))))</f>
        <v>#REF!</v>
      </c>
      <c r="P67" s="74" t="e">
        <f t="shared" ref="P67:P130" si="17">IF(OR($O67="N/A",$L67="N/A"),"N/A",$O67*$L67)</f>
        <v>#REF!</v>
      </c>
      <c r="Q67" s="74" t="e">
        <f t="shared" ref="Q67:Q130" si="18">IF(M67="TRUE",1,0)</f>
        <v>#REF!</v>
      </c>
      <c r="R67" s="74" t="e">
        <f t="shared" si="11"/>
        <v>#REF!</v>
      </c>
      <c r="S67" s="74" t="e">
        <f t="shared" ref="S67:S130" si="19">IF(Q67=0,0,R67)</f>
        <v>#REF!</v>
      </c>
      <c r="T67" s="74" t="e">
        <f t="shared" ref="T67:T130" si="20">IF(N67=1,1,0)</f>
        <v>#REF!</v>
      </c>
      <c r="U67" s="74" t="e">
        <f t="shared" si="12"/>
        <v>#REF!</v>
      </c>
      <c r="V67" s="74" t="e">
        <f t="shared" ref="V67:V130" si="21">IF(T67=0,0,U67)</f>
        <v>#REF!</v>
      </c>
    </row>
    <row r="68" spans="1:22" ht="57" customHeight="1" x14ac:dyDescent="0.2">
      <c r="A68" s="10" t="str">
        <f>Questions!$A68</f>
        <v>APPL-05</v>
      </c>
      <c r="B68" s="10" t="str">
        <f t="shared" si="13"/>
        <v>APPL</v>
      </c>
      <c r="C68" s="10" t="str">
        <f>VLOOKUP($A68,Questions!$A$3:$L$333,2,0)&amp;""</f>
        <v>Does your application provide separation of duties between security administration, system administration, and standard user functions?*</v>
      </c>
      <c r="D68" s="10" t="str">
        <f>VLOOKUP($A68,Questions!$A$3:$L$333,11,0)&amp;""</f>
        <v/>
      </c>
      <c r="E68" s="10" t="str">
        <f>VLOOKUP($A68,Questions!$A$3:$L$333,12,0)&amp;""</f>
        <v>Infrastructure</v>
      </c>
      <c r="F68" s="10" t="e">
        <f>VLOOKUP($A68,#REF!,3,0)&amp;""</f>
        <v>#REF!</v>
      </c>
      <c r="G68" s="10" t="e">
        <f>VLOOKUP($A68,#REF!,6,0)&amp;""</f>
        <v>#REF!</v>
      </c>
      <c r="H68" s="10" t="e">
        <f>VLOOKUP($A68,#REF!,7,0)&amp;""</f>
        <v>#REF!</v>
      </c>
      <c r="I68" s="10" t="e">
        <f>VLOOKUP($A68,#REF!,8,0)&amp;""</f>
        <v>#REF!</v>
      </c>
      <c r="J68" s="10" t="e">
        <f>VLOOKUP($A68,#REF!,9,0)&amp;""</f>
        <v>#REF!</v>
      </c>
      <c r="K68" s="10" t="e">
        <f t="shared" si="14"/>
        <v>#REF!</v>
      </c>
      <c r="L68" s="74" t="e">
        <f>IF($E68="Not Scored", "N/A",IF(AND($D68='Auto Responses'!$J$27,$H68=""),"N/A",IF(AND($D68='Auto Responses'!$J$27,$H68='Auto Responses'!$J$7,),1,IF(AND($D68='Auto Responses'!$J$27,$H68='Auto Responses'!$J$8),0,IF($F68=$G68,1,0)))))</f>
        <v>#REF!</v>
      </c>
      <c r="M68" s="10" t="e">
        <f>VLOOKUP($A68,#REF!,10,0)&amp;""</f>
        <v>#REF!</v>
      </c>
      <c r="N68" s="10" t="e">
        <f t="shared" si="15"/>
        <v>#REF!</v>
      </c>
      <c r="O68" s="74" t="e">
        <f t="shared" si="16"/>
        <v>#REF!</v>
      </c>
      <c r="P68" s="74" t="e">
        <f t="shared" si="17"/>
        <v>#REF!</v>
      </c>
      <c r="Q68" s="74" t="e">
        <f t="shared" si="18"/>
        <v>#REF!</v>
      </c>
      <c r="R68" s="74" t="e">
        <f t="shared" ref="R68:R99" si="22">R67+Q68</f>
        <v>#REF!</v>
      </c>
      <c r="S68" s="74" t="e">
        <f t="shared" si="19"/>
        <v>#REF!</v>
      </c>
      <c r="T68" s="74" t="e">
        <f t="shared" si="20"/>
        <v>#REF!</v>
      </c>
      <c r="U68" s="74" t="e">
        <f t="shared" ref="U68:U99" si="23">U67+T68</f>
        <v>#REF!</v>
      </c>
      <c r="V68" s="74" t="e">
        <f t="shared" si="21"/>
        <v>#REF!</v>
      </c>
    </row>
    <row r="69" spans="1:22" ht="57" customHeight="1" x14ac:dyDescent="0.2">
      <c r="A69" s="10" t="str">
        <f>Questions!$A69</f>
        <v>APPL-06</v>
      </c>
      <c r="B69" s="10" t="str">
        <f t="shared" si="13"/>
        <v>APPL</v>
      </c>
      <c r="C69" s="10" t="str">
        <f>VLOOKUP($A69,Questions!$A$3:$L$333,2,0)&amp;""</f>
        <v>Do you subject your code to static code analysis and/or static application security testing prior to release?*</v>
      </c>
      <c r="D69" s="10" t="str">
        <f>VLOOKUP($A69,Questions!$A$3:$L$333,11,0)&amp;""</f>
        <v/>
      </c>
      <c r="E69" s="10" t="str">
        <f>VLOOKUP($A69,Questions!$A$3:$L$333,12,0)&amp;""</f>
        <v>Infrastructure</v>
      </c>
      <c r="F69" s="10" t="e">
        <f>VLOOKUP($A69,#REF!,3,0)&amp;""</f>
        <v>#REF!</v>
      </c>
      <c r="G69" s="10" t="e">
        <f>VLOOKUP($A69,#REF!,6,0)&amp;""</f>
        <v>#REF!</v>
      </c>
      <c r="H69" s="10" t="e">
        <f>VLOOKUP($A69,#REF!,7,0)&amp;""</f>
        <v>#REF!</v>
      </c>
      <c r="I69" s="10" t="e">
        <f>VLOOKUP($A69,#REF!,8,0)&amp;""</f>
        <v>#REF!</v>
      </c>
      <c r="J69" s="10" t="e">
        <f>VLOOKUP($A69,#REF!,9,0)&amp;""</f>
        <v>#REF!</v>
      </c>
      <c r="K69" s="10" t="e">
        <f t="shared" si="14"/>
        <v>#REF!</v>
      </c>
      <c r="L69" s="74" t="e">
        <f>IF($E69="Not Scored", "N/A",IF(AND($D69='Auto Responses'!$J$27,$H69=""),"N/A",IF(AND($D69='Auto Responses'!$J$27,$H69='Auto Responses'!$J$7,),1,IF(AND($D69='Auto Responses'!$J$27,$H69='Auto Responses'!$J$8),0,IF($F69=$G69,1,0)))))</f>
        <v>#REF!</v>
      </c>
      <c r="M69" s="10" t="e">
        <f>VLOOKUP($A69,#REF!,10,0)&amp;""</f>
        <v>#REF!</v>
      </c>
      <c r="N69" s="10" t="e">
        <f t="shared" si="15"/>
        <v>#REF!</v>
      </c>
      <c r="O69" s="74" t="e">
        <f t="shared" si="16"/>
        <v>#REF!</v>
      </c>
      <c r="P69" s="74" t="e">
        <f t="shared" si="17"/>
        <v>#REF!</v>
      </c>
      <c r="Q69" s="74" t="e">
        <f t="shared" si="18"/>
        <v>#REF!</v>
      </c>
      <c r="R69" s="74" t="e">
        <f t="shared" si="22"/>
        <v>#REF!</v>
      </c>
      <c r="S69" s="74" t="e">
        <f t="shared" si="19"/>
        <v>#REF!</v>
      </c>
      <c r="T69" s="74" t="e">
        <f t="shared" si="20"/>
        <v>#REF!</v>
      </c>
      <c r="U69" s="74" t="e">
        <f t="shared" si="23"/>
        <v>#REF!</v>
      </c>
      <c r="V69" s="74" t="e">
        <f t="shared" si="21"/>
        <v>#REF!</v>
      </c>
    </row>
    <row r="70" spans="1:22" ht="57" customHeight="1" x14ac:dyDescent="0.2">
      <c r="A70" s="10" t="str">
        <f>Questions!$A70</f>
        <v>APPL-07</v>
      </c>
      <c r="B70" s="10" t="str">
        <f t="shared" si="13"/>
        <v>APPL</v>
      </c>
      <c r="C70" s="10" t="str">
        <f>VLOOKUP($A70,Questions!$A$3:$L$333,2,0)&amp;""</f>
        <v>Do you have software testing processes (dynamic or static) that are established and followed?*</v>
      </c>
      <c r="D70" s="10" t="str">
        <f>VLOOKUP($A70,Questions!$A$3:$L$333,11,0)&amp;""</f>
        <v/>
      </c>
      <c r="E70" s="10" t="str">
        <f>VLOOKUP($A70,Questions!$A$3:$L$333,12,0)&amp;""</f>
        <v>Infrastructure</v>
      </c>
      <c r="F70" s="10" t="e">
        <f>VLOOKUP($A70,#REF!,3,0)&amp;""</f>
        <v>#REF!</v>
      </c>
      <c r="G70" s="10" t="e">
        <f>VLOOKUP($A70,#REF!,6,0)&amp;""</f>
        <v>#REF!</v>
      </c>
      <c r="H70" s="10" t="e">
        <f>VLOOKUP($A70,#REF!,7,0)&amp;""</f>
        <v>#REF!</v>
      </c>
      <c r="I70" s="10" t="e">
        <f>VLOOKUP($A70,#REF!,8,0)&amp;""</f>
        <v>#REF!</v>
      </c>
      <c r="J70" s="10" t="e">
        <f>VLOOKUP($A70,#REF!,9,0)&amp;""</f>
        <v>#REF!</v>
      </c>
      <c r="K70" s="10" t="e">
        <f t="shared" si="14"/>
        <v>#REF!</v>
      </c>
      <c r="L70" s="74" t="e">
        <f>IF($E70="Not Scored", "N/A",IF(AND($D70='Auto Responses'!$J$27,$H70=""),"N/A",IF(AND($D70='Auto Responses'!$J$27,$H70='Auto Responses'!$J$7,),1,IF(AND($D70='Auto Responses'!$J$27,$H70='Auto Responses'!$J$8),0,IF($F70=$G70,1,0)))))</f>
        <v>#REF!</v>
      </c>
      <c r="M70" s="10" t="e">
        <f>VLOOKUP($A70,#REF!,10,0)&amp;""</f>
        <v>#REF!</v>
      </c>
      <c r="N70" s="10" t="e">
        <f t="shared" si="15"/>
        <v>#REF!</v>
      </c>
      <c r="O70" s="74" t="e">
        <f t="shared" si="16"/>
        <v>#REF!</v>
      </c>
      <c r="P70" s="74" t="e">
        <f t="shared" si="17"/>
        <v>#REF!</v>
      </c>
      <c r="Q70" s="74" t="e">
        <f t="shared" si="18"/>
        <v>#REF!</v>
      </c>
      <c r="R70" s="74" t="e">
        <f t="shared" si="22"/>
        <v>#REF!</v>
      </c>
      <c r="S70" s="74" t="e">
        <f t="shared" si="19"/>
        <v>#REF!</v>
      </c>
      <c r="T70" s="74" t="e">
        <f t="shared" si="20"/>
        <v>#REF!</v>
      </c>
      <c r="U70" s="74" t="e">
        <f t="shared" si="23"/>
        <v>#REF!</v>
      </c>
      <c r="V70" s="74" t="e">
        <f t="shared" si="21"/>
        <v>#REF!</v>
      </c>
    </row>
    <row r="71" spans="1:22" ht="57" customHeight="1" x14ac:dyDescent="0.2">
      <c r="A71" s="10" t="str">
        <f>Questions!$A71</f>
        <v>APPL-08</v>
      </c>
      <c r="B71" s="10" t="str">
        <f t="shared" si="13"/>
        <v>APPL</v>
      </c>
      <c r="C71" s="10" t="str">
        <f>VLOOKUP($A71,Questions!$A$3:$L$333,2,0)&amp;""</f>
        <v>Are access controls for staff within your organization based on structured rules, such as RBAC, ABAC, or PBAC?</v>
      </c>
      <c r="D71" s="10" t="str">
        <f>VLOOKUP($A71,Questions!$A$3:$L$333,11,0)&amp;""</f>
        <v/>
      </c>
      <c r="E71" s="10" t="str">
        <f>VLOOKUP($A71,Questions!$A$3:$L$333,12,0)&amp;""</f>
        <v>Infrastructure</v>
      </c>
      <c r="F71" s="10" t="e">
        <f>VLOOKUP($A71,#REF!,3,0)&amp;""</f>
        <v>#REF!</v>
      </c>
      <c r="G71" s="10" t="e">
        <f>VLOOKUP($A71,#REF!,6,0)&amp;""</f>
        <v>#REF!</v>
      </c>
      <c r="H71" s="10" t="e">
        <f>VLOOKUP($A71,#REF!,7,0)&amp;""</f>
        <v>#REF!</v>
      </c>
      <c r="I71" s="10" t="e">
        <f>VLOOKUP($A71,#REF!,8,0)&amp;""</f>
        <v>#REF!</v>
      </c>
      <c r="J71" s="10" t="e">
        <f>VLOOKUP($A71,#REF!,9,0)&amp;""</f>
        <v>#REF!</v>
      </c>
      <c r="K71" s="10" t="e">
        <f t="shared" si="14"/>
        <v>#REF!</v>
      </c>
      <c r="L71" s="74" t="e">
        <f>IF($E71="Not Scored", "N/A",IF(AND($D71='Auto Responses'!$J$27,$H71=""),"N/A",IF(AND($D71='Auto Responses'!$J$27,$H71='Auto Responses'!$J$7,),1,IF(AND($D71='Auto Responses'!$J$27,$H71='Auto Responses'!$J$8),0,IF($F71=$G71,1,0)))))</f>
        <v>#REF!</v>
      </c>
      <c r="M71" s="10" t="e">
        <f>VLOOKUP($A71,#REF!,10,0)&amp;""</f>
        <v>#REF!</v>
      </c>
      <c r="N71" s="10" t="e">
        <f t="shared" si="15"/>
        <v>#REF!</v>
      </c>
      <c r="O71" s="74" t="e">
        <f t="shared" si="16"/>
        <v>#REF!</v>
      </c>
      <c r="P71" s="74" t="e">
        <f t="shared" si="17"/>
        <v>#REF!</v>
      </c>
      <c r="Q71" s="74" t="e">
        <f t="shared" si="18"/>
        <v>#REF!</v>
      </c>
      <c r="R71" s="74" t="e">
        <f t="shared" si="22"/>
        <v>#REF!</v>
      </c>
      <c r="S71" s="74" t="e">
        <f t="shared" si="19"/>
        <v>#REF!</v>
      </c>
      <c r="T71" s="74" t="e">
        <f t="shared" si="20"/>
        <v>#REF!</v>
      </c>
      <c r="U71" s="74" t="e">
        <f t="shared" si="23"/>
        <v>#REF!</v>
      </c>
      <c r="V71" s="74" t="e">
        <f t="shared" si="21"/>
        <v>#REF!</v>
      </c>
    </row>
    <row r="72" spans="1:22" ht="57" customHeight="1" x14ac:dyDescent="0.2">
      <c r="A72" s="10" t="str">
        <f>Questions!$A72</f>
        <v>APPL-09</v>
      </c>
      <c r="B72" s="10" t="str">
        <f t="shared" si="13"/>
        <v>APPL</v>
      </c>
      <c r="C72" s="10" t="str">
        <f>VLOOKUP($A72,Questions!$A$3:$L$333,2,0)&amp;""</f>
        <v>Does the system provide data input validation and error messages?</v>
      </c>
      <c r="D72" s="10" t="str">
        <f>VLOOKUP($A72,Questions!$A$3:$L$333,11,0)&amp;""</f>
        <v/>
      </c>
      <c r="E72" s="10" t="str">
        <f>VLOOKUP($A72,Questions!$A$3:$L$333,12,0)&amp;""</f>
        <v>Infrastructure</v>
      </c>
      <c r="F72" s="10" t="e">
        <f>VLOOKUP($A72,#REF!,3,0)&amp;""</f>
        <v>#REF!</v>
      </c>
      <c r="G72" s="10" t="e">
        <f>VLOOKUP($A72,#REF!,6,0)&amp;""</f>
        <v>#REF!</v>
      </c>
      <c r="H72" s="10" t="e">
        <f>VLOOKUP($A72,#REF!,7,0)&amp;""</f>
        <v>#REF!</v>
      </c>
      <c r="I72" s="10" t="e">
        <f>VLOOKUP($A72,#REF!,8,0)&amp;""</f>
        <v>#REF!</v>
      </c>
      <c r="J72" s="10" t="e">
        <f>VLOOKUP($A72,#REF!,9,0)&amp;""</f>
        <v>#REF!</v>
      </c>
      <c r="K72" s="10" t="e">
        <f t="shared" si="14"/>
        <v>#REF!</v>
      </c>
      <c r="L72" s="74" t="e">
        <f>IF($E72="Not Scored", "N/A",IF(AND($D72='Auto Responses'!$J$27,$H72=""),"N/A",IF(AND($D72='Auto Responses'!$J$27,$H72='Auto Responses'!$J$7,),1,IF(AND($D72='Auto Responses'!$J$27,$H72='Auto Responses'!$J$8),0,IF($F72=$G72,1,0)))))</f>
        <v>#REF!</v>
      </c>
      <c r="M72" s="10" t="e">
        <f>VLOOKUP($A72,#REF!,10,0)&amp;""</f>
        <v>#REF!</v>
      </c>
      <c r="N72" s="10" t="e">
        <f t="shared" si="15"/>
        <v>#REF!</v>
      </c>
      <c r="O72" s="74" t="e">
        <f t="shared" si="16"/>
        <v>#REF!</v>
      </c>
      <c r="P72" s="74" t="e">
        <f t="shared" si="17"/>
        <v>#REF!</v>
      </c>
      <c r="Q72" s="74" t="e">
        <f t="shared" si="18"/>
        <v>#REF!</v>
      </c>
      <c r="R72" s="74" t="e">
        <f t="shared" si="22"/>
        <v>#REF!</v>
      </c>
      <c r="S72" s="74" t="e">
        <f t="shared" si="19"/>
        <v>#REF!</v>
      </c>
      <c r="T72" s="74" t="e">
        <f t="shared" si="20"/>
        <v>#REF!</v>
      </c>
      <c r="U72" s="74" t="e">
        <f t="shared" si="23"/>
        <v>#REF!</v>
      </c>
      <c r="V72" s="74" t="e">
        <f t="shared" si="21"/>
        <v>#REF!</v>
      </c>
    </row>
    <row r="73" spans="1:22" ht="57" customHeight="1" x14ac:dyDescent="0.2">
      <c r="A73" s="10" t="str">
        <f>Questions!$A73</f>
        <v>APPL-10</v>
      </c>
      <c r="B73" s="10" t="str">
        <f t="shared" si="13"/>
        <v>APPL</v>
      </c>
      <c r="C73" s="10" t="str">
        <f>VLOOKUP($A73,Questions!$A$3:$L$333,2,0)&amp;""</f>
        <v>Do you have a process and implemented procedures for managing your software supply chain (e.g., libraries, repositories, frameworks, etc.)</v>
      </c>
      <c r="D73" s="10" t="str">
        <f>VLOOKUP($A73,Questions!$A$3:$L$333,11,0)&amp;""</f>
        <v/>
      </c>
      <c r="E73" s="10" t="str">
        <f>VLOOKUP($A73,Questions!$A$3:$L$333,12,0)&amp;""</f>
        <v>Infrastructure</v>
      </c>
      <c r="F73" s="10" t="e">
        <f>VLOOKUP($A73,#REF!,3,0)&amp;""</f>
        <v>#REF!</v>
      </c>
      <c r="G73" s="10" t="e">
        <f>VLOOKUP($A73,#REF!,6,0)&amp;""</f>
        <v>#REF!</v>
      </c>
      <c r="H73" s="10" t="e">
        <f>VLOOKUP($A73,#REF!,7,0)&amp;""</f>
        <v>#REF!</v>
      </c>
      <c r="I73" s="10" t="e">
        <f>VLOOKUP($A73,#REF!,8,0)&amp;""</f>
        <v>#REF!</v>
      </c>
      <c r="J73" s="10" t="e">
        <f>VLOOKUP($A73,#REF!,9,0)&amp;""</f>
        <v>#REF!</v>
      </c>
      <c r="K73" s="10" t="e">
        <f t="shared" si="14"/>
        <v>#REF!</v>
      </c>
      <c r="L73" s="74" t="e">
        <f>IF($E73="Not Scored", "N/A",IF(AND($D73='Auto Responses'!$J$27,$H73=""),"N/A",IF(AND($D73='Auto Responses'!$J$27,$H73='Auto Responses'!$J$7,),1,IF(AND($D73='Auto Responses'!$J$27,$H73='Auto Responses'!$J$8),0,IF($F73=$G73,1,0)))))</f>
        <v>#REF!</v>
      </c>
      <c r="M73" s="10" t="e">
        <f>VLOOKUP($A73,#REF!,10,0)&amp;""</f>
        <v>#REF!</v>
      </c>
      <c r="N73" s="10" t="e">
        <f t="shared" si="15"/>
        <v>#REF!</v>
      </c>
      <c r="O73" s="74" t="e">
        <f t="shared" si="16"/>
        <v>#REF!</v>
      </c>
      <c r="P73" s="74" t="e">
        <f t="shared" si="17"/>
        <v>#REF!</v>
      </c>
      <c r="Q73" s="74" t="e">
        <f t="shared" si="18"/>
        <v>#REF!</v>
      </c>
      <c r="R73" s="74" t="e">
        <f t="shared" si="22"/>
        <v>#REF!</v>
      </c>
      <c r="S73" s="74" t="e">
        <f t="shared" si="19"/>
        <v>#REF!</v>
      </c>
      <c r="T73" s="74" t="e">
        <f t="shared" si="20"/>
        <v>#REF!</v>
      </c>
      <c r="U73" s="74" t="e">
        <f t="shared" si="23"/>
        <v>#REF!</v>
      </c>
      <c r="V73" s="74" t="e">
        <f t="shared" si="21"/>
        <v>#REF!</v>
      </c>
    </row>
    <row r="74" spans="1:22" ht="57" customHeight="1" x14ac:dyDescent="0.2">
      <c r="A74" s="10" t="str">
        <f>Questions!$A74</f>
        <v>APPL-11</v>
      </c>
      <c r="B74" s="10" t="str">
        <f t="shared" si="13"/>
        <v>APPL</v>
      </c>
      <c r="C74" s="10" t="str">
        <f>VLOOKUP($A74,Questions!$A$3:$L$333,2,0)&amp;""</f>
        <v>Have your developers been trained in secure coding techniques?</v>
      </c>
      <c r="D74" s="10" t="str">
        <f>VLOOKUP($A74,Questions!$A$3:$L$333,11,0)&amp;""</f>
        <v/>
      </c>
      <c r="E74" s="10" t="str">
        <f>VLOOKUP($A74,Questions!$A$3:$L$333,12,0)&amp;""</f>
        <v>Infrastructure</v>
      </c>
      <c r="F74" s="10" t="e">
        <f>VLOOKUP($A74,#REF!,3,0)&amp;""</f>
        <v>#REF!</v>
      </c>
      <c r="G74" s="10" t="e">
        <f>VLOOKUP($A74,#REF!,6,0)&amp;""</f>
        <v>#REF!</v>
      </c>
      <c r="H74" s="10" t="e">
        <f>VLOOKUP($A74,#REF!,7,0)&amp;""</f>
        <v>#REF!</v>
      </c>
      <c r="I74" s="10" t="e">
        <f>VLOOKUP($A74,#REF!,8,0)&amp;""</f>
        <v>#REF!</v>
      </c>
      <c r="J74" s="10" t="e">
        <f>VLOOKUP($A74,#REF!,9,0)&amp;""</f>
        <v>#REF!</v>
      </c>
      <c r="K74" s="10" t="e">
        <f t="shared" si="14"/>
        <v>#REF!</v>
      </c>
      <c r="L74" s="74" t="e">
        <f>IF($E74="Not Scored", "N/A",IF(AND($D74='Auto Responses'!$J$27,$H74=""),"N/A",IF(AND($D74='Auto Responses'!$J$27,$H74='Auto Responses'!$J$7,),1,IF(AND($D74='Auto Responses'!$J$27,$H74='Auto Responses'!$J$8),0,IF($F74=$G74,1,0)))))</f>
        <v>#REF!</v>
      </c>
      <c r="M74" s="10" t="e">
        <f>VLOOKUP($A74,#REF!,10,0)&amp;""</f>
        <v>#REF!</v>
      </c>
      <c r="N74" s="10" t="e">
        <f t="shared" si="15"/>
        <v>#REF!</v>
      </c>
      <c r="O74" s="74" t="e">
        <f t="shared" si="16"/>
        <v>#REF!</v>
      </c>
      <c r="P74" s="74" t="e">
        <f t="shared" si="17"/>
        <v>#REF!</v>
      </c>
      <c r="Q74" s="74" t="e">
        <f t="shared" si="18"/>
        <v>#REF!</v>
      </c>
      <c r="R74" s="74" t="e">
        <f t="shared" si="22"/>
        <v>#REF!</v>
      </c>
      <c r="S74" s="74" t="e">
        <f t="shared" si="19"/>
        <v>#REF!</v>
      </c>
      <c r="T74" s="74" t="e">
        <f t="shared" si="20"/>
        <v>#REF!</v>
      </c>
      <c r="U74" s="74" t="e">
        <f t="shared" si="23"/>
        <v>#REF!</v>
      </c>
      <c r="V74" s="74" t="e">
        <f t="shared" si="21"/>
        <v>#REF!</v>
      </c>
    </row>
    <row r="75" spans="1:22" ht="57" customHeight="1" x14ac:dyDescent="0.2">
      <c r="A75" s="10" t="str">
        <f>Questions!$A75</f>
        <v>APPL-12</v>
      </c>
      <c r="B75" s="10" t="str">
        <f t="shared" si="13"/>
        <v>APPL</v>
      </c>
      <c r="C75" s="10" t="str">
        <f>VLOOKUP($A75,Questions!$A$3:$L$333,2,0)&amp;""</f>
        <v>Was your application developed using secure coding techniques?</v>
      </c>
      <c r="D75" s="10" t="str">
        <f>VLOOKUP($A75,Questions!$A$3:$L$333,11,0)&amp;""</f>
        <v/>
      </c>
      <c r="E75" s="10" t="str">
        <f>VLOOKUP($A75,Questions!$A$3:$L$333,12,0)&amp;""</f>
        <v>Infrastructure</v>
      </c>
      <c r="F75" s="10" t="e">
        <f>VLOOKUP($A75,#REF!,3,0)&amp;""</f>
        <v>#REF!</v>
      </c>
      <c r="G75" s="10" t="e">
        <f>VLOOKUP($A75,#REF!,6,0)&amp;""</f>
        <v>#REF!</v>
      </c>
      <c r="H75" s="10" t="e">
        <f>VLOOKUP($A75,#REF!,7,0)&amp;""</f>
        <v>#REF!</v>
      </c>
      <c r="I75" s="10" t="e">
        <f>VLOOKUP($A75,#REF!,8,0)&amp;""</f>
        <v>#REF!</v>
      </c>
      <c r="J75" s="10" t="e">
        <f>VLOOKUP($A75,#REF!,9,0)&amp;""</f>
        <v>#REF!</v>
      </c>
      <c r="K75" s="10" t="e">
        <f t="shared" si="14"/>
        <v>#REF!</v>
      </c>
      <c r="L75" s="74" t="e">
        <f>IF($E75="Not Scored", "N/A",IF(AND($D75='Auto Responses'!$J$27,$H75=""),"N/A",IF(AND($D75='Auto Responses'!$J$27,$H75='Auto Responses'!$J$7,),1,IF(AND($D75='Auto Responses'!$J$27,$H75='Auto Responses'!$J$8),0,IF($F75=$G75,1,0)))))</f>
        <v>#REF!</v>
      </c>
      <c r="M75" s="10" t="e">
        <f>VLOOKUP($A75,#REF!,10,0)&amp;""</f>
        <v>#REF!</v>
      </c>
      <c r="N75" s="10" t="e">
        <f t="shared" si="15"/>
        <v>#REF!</v>
      </c>
      <c r="O75" s="74" t="e">
        <f t="shared" si="16"/>
        <v>#REF!</v>
      </c>
      <c r="P75" s="74" t="e">
        <f t="shared" si="17"/>
        <v>#REF!</v>
      </c>
      <c r="Q75" s="74" t="e">
        <f t="shared" si="18"/>
        <v>#REF!</v>
      </c>
      <c r="R75" s="74" t="e">
        <f t="shared" si="22"/>
        <v>#REF!</v>
      </c>
      <c r="S75" s="74" t="e">
        <f t="shared" si="19"/>
        <v>#REF!</v>
      </c>
      <c r="T75" s="74" t="e">
        <f t="shared" si="20"/>
        <v>#REF!</v>
      </c>
      <c r="U75" s="74" t="e">
        <f t="shared" si="23"/>
        <v>#REF!</v>
      </c>
      <c r="V75" s="74" t="e">
        <f t="shared" si="21"/>
        <v>#REF!</v>
      </c>
    </row>
    <row r="76" spans="1:22" ht="57" customHeight="1" x14ac:dyDescent="0.2">
      <c r="A76" s="10" t="str">
        <f>Questions!$A76</f>
        <v>APPL-13</v>
      </c>
      <c r="B76" s="10" t="str">
        <f t="shared" si="13"/>
        <v>APPL</v>
      </c>
      <c r="C76" s="10" t="str">
        <f>VLOOKUP($A76,Questions!$A$3:$L$333,2,0)&amp;""</f>
        <v>If mobile, is the application available from a trusted source (e.g., App Store, Google Play Store)?</v>
      </c>
      <c r="D76" s="10" t="str">
        <f>VLOOKUP($A76,Questions!$A$3:$L$333,11,0)&amp;""</f>
        <v/>
      </c>
      <c r="E76" s="10" t="str">
        <f>VLOOKUP($A76,Questions!$A$3:$L$333,12,0)&amp;""</f>
        <v>Infrastructure</v>
      </c>
      <c r="F76" s="10" t="e">
        <f>VLOOKUP($A76,#REF!,3,0)&amp;""</f>
        <v>#REF!</v>
      </c>
      <c r="G76" s="10" t="e">
        <f>VLOOKUP($A76,#REF!,6,0)&amp;""</f>
        <v>#REF!</v>
      </c>
      <c r="H76" s="10" t="e">
        <f>VLOOKUP($A76,#REF!,7,0)&amp;""</f>
        <v>#REF!</v>
      </c>
      <c r="I76" s="10" t="e">
        <f>VLOOKUP($A76,#REF!,8,0)&amp;""</f>
        <v>#REF!</v>
      </c>
      <c r="J76" s="10" t="e">
        <f>VLOOKUP($A76,#REF!,9,0)&amp;""</f>
        <v>#REF!</v>
      </c>
      <c r="K76" s="10" t="e">
        <f t="shared" si="14"/>
        <v>#REF!</v>
      </c>
      <c r="L76" s="74" t="e">
        <f>IF($E76="Not Scored", "N/A",IF(AND($D76='Auto Responses'!$J$27,$H76=""),"N/A",IF(AND($D76='Auto Responses'!$J$27,$H76='Auto Responses'!$J$7,),1,IF(AND($D76='Auto Responses'!$J$27,$H76='Auto Responses'!$J$8),0,IF($F76=$G76,1,0)))))</f>
        <v>#REF!</v>
      </c>
      <c r="M76" s="10" t="e">
        <f>VLOOKUP($A76,#REF!,10,0)&amp;""</f>
        <v>#REF!</v>
      </c>
      <c r="N76" s="10" t="e">
        <f t="shared" si="15"/>
        <v>#REF!</v>
      </c>
      <c r="O76" s="74" t="e">
        <f t="shared" si="16"/>
        <v>#REF!</v>
      </c>
      <c r="P76" s="74" t="e">
        <f t="shared" si="17"/>
        <v>#REF!</v>
      </c>
      <c r="Q76" s="74" t="e">
        <f t="shared" si="18"/>
        <v>#REF!</v>
      </c>
      <c r="R76" s="74" t="e">
        <f t="shared" si="22"/>
        <v>#REF!</v>
      </c>
      <c r="S76" s="74" t="e">
        <f t="shared" si="19"/>
        <v>#REF!</v>
      </c>
      <c r="T76" s="74" t="e">
        <f t="shared" si="20"/>
        <v>#REF!</v>
      </c>
      <c r="U76" s="74" t="e">
        <f t="shared" si="23"/>
        <v>#REF!</v>
      </c>
      <c r="V76" s="74" t="e">
        <f t="shared" si="21"/>
        <v>#REF!</v>
      </c>
    </row>
    <row r="77" spans="1:22" ht="57" customHeight="1" x14ac:dyDescent="0.2">
      <c r="A77" s="10" t="str">
        <f>Questions!$A77</f>
        <v>APPL-14</v>
      </c>
      <c r="B77" s="10" t="str">
        <f t="shared" si="13"/>
        <v>APPL</v>
      </c>
      <c r="C77" s="10" t="str">
        <f>VLOOKUP($A77,Questions!$A$3:$L$333,2,0)&amp;""</f>
        <v>Do you have a fully implemented policy or procedure that details how your employees obtain administrator access to institutional instance of the application?</v>
      </c>
      <c r="D77" s="10" t="str">
        <f>VLOOKUP($A77,Questions!$A$3:$L$333,11,0)&amp;""</f>
        <v/>
      </c>
      <c r="E77" s="10" t="str">
        <f>VLOOKUP($A77,Questions!$A$3:$L$333,12,0)&amp;""</f>
        <v>Infrastructure</v>
      </c>
      <c r="F77" s="10" t="e">
        <f>VLOOKUP($A77,#REF!,3,0)&amp;""</f>
        <v>#REF!</v>
      </c>
      <c r="G77" s="10" t="e">
        <f>VLOOKUP($A77,#REF!,6,0)&amp;""</f>
        <v>#REF!</v>
      </c>
      <c r="H77" s="10" t="e">
        <f>VLOOKUP($A77,#REF!,7,0)&amp;""</f>
        <v>#REF!</v>
      </c>
      <c r="I77" s="10" t="e">
        <f>VLOOKUP($A77,#REF!,8,0)&amp;""</f>
        <v>#REF!</v>
      </c>
      <c r="J77" s="10" t="e">
        <f>VLOOKUP($A77,#REF!,9,0)&amp;""</f>
        <v>#REF!</v>
      </c>
      <c r="K77" s="10" t="e">
        <f t="shared" si="14"/>
        <v>#REF!</v>
      </c>
      <c r="L77" s="74" t="e">
        <f>IF($E77="Not Scored", "N/A",IF(AND($D77='Auto Responses'!$J$27,$H77=""),"N/A",IF(AND($D77='Auto Responses'!$J$27,$H77='Auto Responses'!$J$7,),1,IF(AND($D77='Auto Responses'!$J$27,$H77='Auto Responses'!$J$8),0,IF($F77=$G77,1,0)))))</f>
        <v>#REF!</v>
      </c>
      <c r="M77" s="10" t="e">
        <f>VLOOKUP($A77,#REF!,10,0)&amp;""</f>
        <v>#REF!</v>
      </c>
      <c r="N77" s="10" t="e">
        <f t="shared" si="15"/>
        <v>#REF!</v>
      </c>
      <c r="O77" s="74" t="e">
        <f t="shared" si="16"/>
        <v>#REF!</v>
      </c>
      <c r="P77" s="74" t="e">
        <f t="shared" si="17"/>
        <v>#REF!</v>
      </c>
      <c r="Q77" s="74" t="e">
        <f t="shared" si="18"/>
        <v>#REF!</v>
      </c>
      <c r="R77" s="74" t="e">
        <f t="shared" si="22"/>
        <v>#REF!</v>
      </c>
      <c r="S77" s="74" t="e">
        <f t="shared" si="19"/>
        <v>#REF!</v>
      </c>
      <c r="T77" s="74" t="e">
        <f t="shared" si="20"/>
        <v>#REF!</v>
      </c>
      <c r="U77" s="74" t="e">
        <f t="shared" si="23"/>
        <v>#REF!</v>
      </c>
      <c r="V77" s="74" t="e">
        <f t="shared" si="21"/>
        <v>#REF!</v>
      </c>
    </row>
    <row r="78" spans="1:22" ht="57" customHeight="1" x14ac:dyDescent="0.2">
      <c r="A78" s="10" t="str">
        <f>Questions!$A78</f>
        <v>AAAI-01</v>
      </c>
      <c r="B78" s="10" t="str">
        <f t="shared" si="13"/>
        <v>AAAI</v>
      </c>
      <c r="C78" s="10" t="str">
        <f>VLOOKUP($A78,Questions!$A$3:$L$333,2,0)&amp;""</f>
        <v>Does your solution support single sign-on (SSO) protocols for user and administrator authentication?*</v>
      </c>
      <c r="D78" s="10" t="str">
        <f>VLOOKUP($A78,Questions!$A$3:$L$333,11,0)&amp;""</f>
        <v/>
      </c>
      <c r="E78" s="10" t="str">
        <f>VLOOKUP($A78,Questions!$A$3:$L$333,12,0)&amp;""</f>
        <v>Product</v>
      </c>
      <c r="F78" s="10" t="e">
        <f>VLOOKUP($A78,#REF!,3,0)&amp;""</f>
        <v>#REF!</v>
      </c>
      <c r="G78" s="10" t="e">
        <f>VLOOKUP($A78,#REF!,6,0)&amp;""</f>
        <v>#REF!</v>
      </c>
      <c r="H78" s="10" t="e">
        <f>VLOOKUP($A78,#REF!,7,0)&amp;""</f>
        <v>#REF!</v>
      </c>
      <c r="I78" s="10" t="e">
        <f>VLOOKUP($A78,#REF!,8,0)&amp;""</f>
        <v>#REF!</v>
      </c>
      <c r="J78" s="10" t="e">
        <f>VLOOKUP($A78,#REF!,9,0)&amp;""</f>
        <v>#REF!</v>
      </c>
      <c r="K78" s="10" t="e">
        <f t="shared" si="14"/>
        <v>#REF!</v>
      </c>
      <c r="L78" s="74" t="e">
        <f>IF($E78="Not Scored", "N/A",IF(AND($D78='Auto Responses'!$J$27,$H78=""),"N/A",IF(AND($D78='Auto Responses'!$J$27,$H78='Auto Responses'!$J$7,),1,IF(AND($D78='Auto Responses'!$J$27,$H78='Auto Responses'!$J$8),0,IF($F78=$G78,1,0)))))</f>
        <v>#REF!</v>
      </c>
      <c r="M78" s="10" t="e">
        <f>VLOOKUP($A78,#REF!,10,0)&amp;""</f>
        <v>#REF!</v>
      </c>
      <c r="N78" s="10" t="e">
        <f t="shared" si="15"/>
        <v>#REF!</v>
      </c>
      <c r="O78" s="74" t="e">
        <f t="shared" si="16"/>
        <v>#REF!</v>
      </c>
      <c r="P78" s="74" t="e">
        <f t="shared" si="17"/>
        <v>#REF!</v>
      </c>
      <c r="Q78" s="74" t="e">
        <f t="shared" si="18"/>
        <v>#REF!</v>
      </c>
      <c r="R78" s="74" t="e">
        <f t="shared" si="22"/>
        <v>#REF!</v>
      </c>
      <c r="S78" s="74" t="e">
        <f t="shared" si="19"/>
        <v>#REF!</v>
      </c>
      <c r="T78" s="74" t="e">
        <f t="shared" si="20"/>
        <v>#REF!</v>
      </c>
      <c r="U78" s="74" t="e">
        <f t="shared" si="23"/>
        <v>#REF!</v>
      </c>
      <c r="V78" s="74" t="e">
        <f t="shared" si="21"/>
        <v>#REF!</v>
      </c>
    </row>
    <row r="79" spans="1:22" ht="57" customHeight="1" x14ac:dyDescent="0.2">
      <c r="A79" s="10" t="str">
        <f>Questions!$A79</f>
        <v>AAAI-02</v>
      </c>
      <c r="B79" s="10" t="str">
        <f t="shared" si="13"/>
        <v>AAAI</v>
      </c>
      <c r="C79" s="10" t="str">
        <f>VLOOKUP($A79,Questions!$A$3:$L$333,2,0)&amp;""</f>
        <v>Does your solution support local authentication protocols for user and administrator authentication?*</v>
      </c>
      <c r="D79" s="10" t="str">
        <f>VLOOKUP($A79,Questions!$A$3:$L$333,11,0)&amp;""</f>
        <v/>
      </c>
      <c r="E79" s="10" t="str">
        <f>VLOOKUP($A79,Questions!$A$3:$L$333,12,0)&amp;""</f>
        <v>Product</v>
      </c>
      <c r="F79" s="10" t="e">
        <f>VLOOKUP($A79,#REF!,3,0)&amp;""</f>
        <v>#REF!</v>
      </c>
      <c r="G79" s="10" t="e">
        <f>VLOOKUP($A79,#REF!,6,0)&amp;""</f>
        <v>#REF!</v>
      </c>
      <c r="H79" s="10" t="e">
        <f>VLOOKUP($A79,#REF!,7,0)&amp;""</f>
        <v>#REF!</v>
      </c>
      <c r="I79" s="10" t="e">
        <f>VLOOKUP($A79,#REF!,8,0)&amp;""</f>
        <v>#REF!</v>
      </c>
      <c r="J79" s="10" t="e">
        <f>VLOOKUP($A79,#REF!,9,0)&amp;""</f>
        <v>#REF!</v>
      </c>
      <c r="K79" s="10" t="e">
        <f t="shared" si="14"/>
        <v>#REF!</v>
      </c>
      <c r="L79" s="74" t="e">
        <f>IF($E79="Not Scored", "N/A",IF(AND($D79='Auto Responses'!$J$27,$H79=""),"N/A",IF(AND($D79='Auto Responses'!$J$27,$H79='Auto Responses'!$J$7,),1,IF(AND($D79='Auto Responses'!$J$27,$H79='Auto Responses'!$J$8),0,IF($F79=$G79,1,0)))))</f>
        <v>#REF!</v>
      </c>
      <c r="M79" s="10" t="e">
        <f>VLOOKUP($A79,#REF!,10,0)&amp;""</f>
        <v>#REF!</v>
      </c>
      <c r="N79" s="10" t="e">
        <f t="shared" si="15"/>
        <v>#REF!</v>
      </c>
      <c r="O79" s="74" t="e">
        <f t="shared" si="16"/>
        <v>#REF!</v>
      </c>
      <c r="P79" s="74" t="e">
        <f t="shared" si="17"/>
        <v>#REF!</v>
      </c>
      <c r="Q79" s="74" t="e">
        <f t="shared" si="18"/>
        <v>#REF!</v>
      </c>
      <c r="R79" s="74" t="e">
        <f t="shared" si="22"/>
        <v>#REF!</v>
      </c>
      <c r="S79" s="74" t="e">
        <f t="shared" si="19"/>
        <v>#REF!</v>
      </c>
      <c r="T79" s="74" t="e">
        <f t="shared" si="20"/>
        <v>#REF!</v>
      </c>
      <c r="U79" s="74" t="e">
        <f t="shared" si="23"/>
        <v>#REF!</v>
      </c>
      <c r="V79" s="74" t="e">
        <f t="shared" si="21"/>
        <v>#REF!</v>
      </c>
    </row>
    <row r="80" spans="1:22" ht="57" customHeight="1" x14ac:dyDescent="0.2">
      <c r="A80" s="10" t="str">
        <f>Questions!$A80</f>
        <v>AAAI-03</v>
      </c>
      <c r="B80" s="10" t="str">
        <f t="shared" si="13"/>
        <v>AAAI</v>
      </c>
      <c r="C80" s="10" t="str">
        <f>VLOOKUP($A80,Questions!$A$3:$L$333,2,0)&amp;""</f>
        <v>Can you enforce password/passphrase complexity requirements (provided by the institution)?*</v>
      </c>
      <c r="D80" s="10" t="str">
        <f>VLOOKUP($A80,Questions!$A$3:$L$333,11,0)&amp;""</f>
        <v/>
      </c>
      <c r="E80" s="10" t="str">
        <f>VLOOKUP($A80,Questions!$A$3:$L$333,12,0)&amp;""</f>
        <v>Product</v>
      </c>
      <c r="F80" s="10" t="e">
        <f>VLOOKUP($A80,#REF!,3,0)&amp;""</f>
        <v>#REF!</v>
      </c>
      <c r="G80" s="10" t="e">
        <f>VLOOKUP($A80,#REF!,6,0)&amp;""</f>
        <v>#REF!</v>
      </c>
      <c r="H80" s="10" t="e">
        <f>VLOOKUP($A80,#REF!,7,0)&amp;""</f>
        <v>#REF!</v>
      </c>
      <c r="I80" s="10" t="e">
        <f>VLOOKUP($A80,#REF!,8,0)&amp;""</f>
        <v>#REF!</v>
      </c>
      <c r="J80" s="10" t="e">
        <f>VLOOKUP($A80,#REF!,9,0)&amp;""</f>
        <v>#REF!</v>
      </c>
      <c r="K80" s="10" t="e">
        <f t="shared" si="14"/>
        <v>#REF!</v>
      </c>
      <c r="L80" s="74" t="e">
        <f>IF($E80="Not Scored", "N/A",IF(AND($D80='Auto Responses'!$J$27,$H80=""),"N/A",IF(AND($D80='Auto Responses'!$J$27,$H80='Auto Responses'!$J$7,),1,IF(AND($D80='Auto Responses'!$J$27,$H80='Auto Responses'!$J$8),0,IF($F80=$G80,1,0)))))</f>
        <v>#REF!</v>
      </c>
      <c r="M80" s="10" t="e">
        <f>VLOOKUP($A80,#REF!,10,0)&amp;""</f>
        <v>#REF!</v>
      </c>
      <c r="N80" s="10" t="e">
        <f t="shared" si="15"/>
        <v>#REF!</v>
      </c>
      <c r="O80" s="74" t="e">
        <f t="shared" si="16"/>
        <v>#REF!</v>
      </c>
      <c r="P80" s="74" t="e">
        <f t="shared" si="17"/>
        <v>#REF!</v>
      </c>
      <c r="Q80" s="74" t="e">
        <f t="shared" si="18"/>
        <v>#REF!</v>
      </c>
      <c r="R80" s="74" t="e">
        <f t="shared" si="22"/>
        <v>#REF!</v>
      </c>
      <c r="S80" s="74" t="e">
        <f t="shared" si="19"/>
        <v>#REF!</v>
      </c>
      <c r="T80" s="74" t="e">
        <f t="shared" si="20"/>
        <v>#REF!</v>
      </c>
      <c r="U80" s="74" t="e">
        <f t="shared" si="23"/>
        <v>#REF!</v>
      </c>
      <c r="V80" s="74" t="e">
        <f t="shared" si="21"/>
        <v>#REF!</v>
      </c>
    </row>
    <row r="81" spans="1:22" ht="57" customHeight="1" x14ac:dyDescent="0.2">
      <c r="A81" s="10" t="str">
        <f>Questions!$A81</f>
        <v>AAAI-04</v>
      </c>
      <c r="B81" s="10" t="str">
        <f t="shared" si="13"/>
        <v>AAAI</v>
      </c>
      <c r="C81" s="10" t="str">
        <f>VLOOKUP($A81,Questions!$A$3:$L$333,2,0)&amp;""</f>
        <v>Does the system have password complexity or length limitations and/or restrictions?*</v>
      </c>
      <c r="D81" s="10" t="str">
        <f>VLOOKUP($A81,Questions!$A$3:$L$333,11,0)&amp;""</f>
        <v/>
      </c>
      <c r="E81" s="10" t="str">
        <f>VLOOKUP($A81,Questions!$A$3:$L$333,12,0)&amp;""</f>
        <v>Product</v>
      </c>
      <c r="F81" s="10" t="e">
        <f>VLOOKUP($A81,#REF!,3,0)&amp;""</f>
        <v>#REF!</v>
      </c>
      <c r="G81" s="10" t="e">
        <f>VLOOKUP($A81,#REF!,6,0)&amp;""</f>
        <v>#REF!</v>
      </c>
      <c r="H81" s="10" t="e">
        <f>VLOOKUP($A81,#REF!,7,0)&amp;""</f>
        <v>#REF!</v>
      </c>
      <c r="I81" s="10" t="e">
        <f>VLOOKUP($A81,#REF!,8,0)&amp;""</f>
        <v>#REF!</v>
      </c>
      <c r="J81" s="10" t="e">
        <f>VLOOKUP($A81,#REF!,9,0)&amp;""</f>
        <v>#REF!</v>
      </c>
      <c r="K81" s="10" t="e">
        <f t="shared" si="14"/>
        <v>#REF!</v>
      </c>
      <c r="L81" s="74" t="e">
        <f>IF($E81="Not Scored", "N/A",IF(AND($D81='Auto Responses'!$J$27,$H81=""),"N/A",IF(AND($D81='Auto Responses'!$J$27,$H81='Auto Responses'!$J$7,),1,IF(AND($D81='Auto Responses'!$J$27,$H81='Auto Responses'!$J$8),0,IF($F81=$G81,1,0)))))</f>
        <v>#REF!</v>
      </c>
      <c r="M81" s="10" t="e">
        <f>VLOOKUP($A81,#REF!,10,0)&amp;""</f>
        <v>#REF!</v>
      </c>
      <c r="N81" s="10" t="e">
        <f t="shared" si="15"/>
        <v>#REF!</v>
      </c>
      <c r="O81" s="74" t="e">
        <f t="shared" si="16"/>
        <v>#REF!</v>
      </c>
      <c r="P81" s="74" t="e">
        <f t="shared" si="17"/>
        <v>#REF!</v>
      </c>
      <c r="Q81" s="74" t="e">
        <f t="shared" si="18"/>
        <v>#REF!</v>
      </c>
      <c r="R81" s="74" t="e">
        <f t="shared" si="22"/>
        <v>#REF!</v>
      </c>
      <c r="S81" s="74" t="e">
        <f t="shared" si="19"/>
        <v>#REF!</v>
      </c>
      <c r="T81" s="74" t="e">
        <f t="shared" si="20"/>
        <v>#REF!</v>
      </c>
      <c r="U81" s="74" t="e">
        <f t="shared" si="23"/>
        <v>#REF!</v>
      </c>
      <c r="V81" s="74" t="e">
        <f t="shared" si="21"/>
        <v>#REF!</v>
      </c>
    </row>
    <row r="82" spans="1:22" ht="57" customHeight="1" x14ac:dyDescent="0.2">
      <c r="A82" s="10" t="str">
        <f>Questions!$A82</f>
        <v>AAAI-05</v>
      </c>
      <c r="B82" s="10" t="str">
        <f t="shared" si="13"/>
        <v>AAAI</v>
      </c>
      <c r="C82" s="10" t="str">
        <f>VLOOKUP($A82,Questions!$A$3:$L$333,2,0)&amp;""</f>
        <v>Do you have documented password/passphrase reset procedures that are currently implemented in the system and/or customer support?*</v>
      </c>
      <c r="D82" s="10" t="str">
        <f>VLOOKUP($A82,Questions!$A$3:$L$333,11,0)&amp;""</f>
        <v/>
      </c>
      <c r="E82" s="10" t="str">
        <f>VLOOKUP($A82,Questions!$A$3:$L$333,12,0)&amp;""</f>
        <v>Product</v>
      </c>
      <c r="F82" s="10" t="e">
        <f>VLOOKUP($A82,#REF!,3,0)&amp;""</f>
        <v>#REF!</v>
      </c>
      <c r="G82" s="10" t="e">
        <f>VLOOKUP($A82,#REF!,6,0)&amp;""</f>
        <v>#REF!</v>
      </c>
      <c r="H82" s="10" t="e">
        <f>VLOOKUP($A82,#REF!,7,0)&amp;""</f>
        <v>#REF!</v>
      </c>
      <c r="I82" s="10" t="e">
        <f>VLOOKUP($A82,#REF!,8,0)&amp;""</f>
        <v>#REF!</v>
      </c>
      <c r="J82" s="10" t="e">
        <f>VLOOKUP($A82,#REF!,9,0)&amp;""</f>
        <v>#REF!</v>
      </c>
      <c r="K82" s="10" t="e">
        <f t="shared" si="14"/>
        <v>#REF!</v>
      </c>
      <c r="L82" s="74" t="e">
        <f>IF($E82="Not Scored", "N/A",IF(AND($D82='Auto Responses'!$J$27,$H82=""),"N/A",IF(AND($D82='Auto Responses'!$J$27,$H82='Auto Responses'!$J$7,),1,IF(AND($D82='Auto Responses'!$J$27,$H82='Auto Responses'!$J$8),0,IF($F82=$G82,1,0)))))</f>
        <v>#REF!</v>
      </c>
      <c r="M82" s="10" t="e">
        <f>VLOOKUP($A82,#REF!,10,0)&amp;""</f>
        <v>#REF!</v>
      </c>
      <c r="N82" s="10" t="e">
        <f t="shared" si="15"/>
        <v>#REF!</v>
      </c>
      <c r="O82" s="74" t="e">
        <f t="shared" si="16"/>
        <v>#REF!</v>
      </c>
      <c r="P82" s="74" t="e">
        <f t="shared" si="17"/>
        <v>#REF!</v>
      </c>
      <c r="Q82" s="74" t="e">
        <f t="shared" si="18"/>
        <v>#REF!</v>
      </c>
      <c r="R82" s="74" t="e">
        <f t="shared" si="22"/>
        <v>#REF!</v>
      </c>
      <c r="S82" s="74" t="e">
        <f t="shared" si="19"/>
        <v>#REF!</v>
      </c>
      <c r="T82" s="74" t="e">
        <f t="shared" si="20"/>
        <v>#REF!</v>
      </c>
      <c r="U82" s="74" t="e">
        <f t="shared" si="23"/>
        <v>#REF!</v>
      </c>
      <c r="V82" s="74" t="e">
        <f t="shared" si="21"/>
        <v>#REF!</v>
      </c>
    </row>
    <row r="83" spans="1:22" ht="57" customHeight="1" x14ac:dyDescent="0.2">
      <c r="A83" s="10" t="str">
        <f>Questions!$A83</f>
        <v>AAAI-06</v>
      </c>
      <c r="B83" s="10" t="str">
        <f t="shared" si="13"/>
        <v>AAAI</v>
      </c>
      <c r="C83" s="10" t="str">
        <f>VLOOKUP($A83,Questions!$A$3:$L$333,2,0)&amp;""</f>
        <v>Does your organization participate in InCommon or another eduGAIN-affiliated trust federation?*</v>
      </c>
      <c r="D83" s="10" t="str">
        <f>VLOOKUP($A83,Questions!$A$3:$L$333,11,0)&amp;""</f>
        <v/>
      </c>
      <c r="E83" s="10" t="str">
        <f>VLOOKUP($A83,Questions!$A$3:$L$333,12,0)&amp;""</f>
        <v>Product</v>
      </c>
      <c r="F83" s="10" t="e">
        <f>VLOOKUP($A83,#REF!,3,0)&amp;""</f>
        <v>#REF!</v>
      </c>
      <c r="G83" s="10" t="e">
        <f>VLOOKUP($A83,#REF!,6,0)&amp;""</f>
        <v>#REF!</v>
      </c>
      <c r="H83" s="10" t="e">
        <f>VLOOKUP($A83,#REF!,7,0)&amp;""</f>
        <v>#REF!</v>
      </c>
      <c r="I83" s="10" t="e">
        <f>VLOOKUP($A83,#REF!,8,0)&amp;""</f>
        <v>#REF!</v>
      </c>
      <c r="J83" s="10" t="e">
        <f>VLOOKUP($A83,#REF!,9,0)&amp;""</f>
        <v>#REF!</v>
      </c>
      <c r="K83" s="10" t="e">
        <f t="shared" si="14"/>
        <v>#REF!</v>
      </c>
      <c r="L83" s="74" t="e">
        <f>IF($E83="Not Scored", "N/A",IF(AND($D83='Auto Responses'!$J$27,$H83=""),"N/A",IF(AND($D83='Auto Responses'!$J$27,$H83='Auto Responses'!$J$7,),1,IF(AND($D83='Auto Responses'!$J$27,$H83='Auto Responses'!$J$8),0,IF($F83=$G83,1,0)))))</f>
        <v>#REF!</v>
      </c>
      <c r="M83" s="10" t="e">
        <f>VLOOKUP($A83,#REF!,10,0)&amp;""</f>
        <v>#REF!</v>
      </c>
      <c r="N83" s="10" t="e">
        <f t="shared" si="15"/>
        <v>#REF!</v>
      </c>
      <c r="O83" s="74" t="e">
        <f t="shared" si="16"/>
        <v>#REF!</v>
      </c>
      <c r="P83" s="74" t="e">
        <f t="shared" si="17"/>
        <v>#REF!</v>
      </c>
      <c r="Q83" s="74" t="e">
        <f t="shared" si="18"/>
        <v>#REF!</v>
      </c>
      <c r="R83" s="74" t="e">
        <f t="shared" si="22"/>
        <v>#REF!</v>
      </c>
      <c r="S83" s="74" t="e">
        <f t="shared" si="19"/>
        <v>#REF!</v>
      </c>
      <c r="T83" s="74" t="e">
        <f t="shared" si="20"/>
        <v>#REF!</v>
      </c>
      <c r="U83" s="74" t="e">
        <f t="shared" si="23"/>
        <v>#REF!</v>
      </c>
      <c r="V83" s="74" t="e">
        <f t="shared" si="21"/>
        <v>#REF!</v>
      </c>
    </row>
    <row r="84" spans="1:22" ht="57" customHeight="1" x14ac:dyDescent="0.2">
      <c r="A84" s="10" t="str">
        <f>Questions!$A84</f>
        <v>AAAI-07</v>
      </c>
      <c r="B84" s="10" t="str">
        <f t="shared" si="13"/>
        <v>AAAI</v>
      </c>
      <c r="C84" s="10" t="str">
        <f>VLOOKUP($A84,Questions!$A$3:$L$333,2,0)&amp;""</f>
        <v>Are there any passwords/passphrases hard-coded into your systems or solutions?*</v>
      </c>
      <c r="D84" s="10" t="str">
        <f>VLOOKUP($A84,Questions!$A$3:$L$333,11,0)&amp;""</f>
        <v/>
      </c>
      <c r="E84" s="10" t="str">
        <f>VLOOKUP($A84,Questions!$A$3:$L$333,12,0)&amp;""</f>
        <v>Product</v>
      </c>
      <c r="F84" s="10" t="e">
        <f>VLOOKUP($A84,#REF!,3,0)&amp;""</f>
        <v>#REF!</v>
      </c>
      <c r="G84" s="10" t="e">
        <f>VLOOKUP($A84,#REF!,6,0)&amp;""</f>
        <v>#REF!</v>
      </c>
      <c r="H84" s="10" t="e">
        <f>VLOOKUP($A84,#REF!,7,0)&amp;""</f>
        <v>#REF!</v>
      </c>
      <c r="I84" s="10" t="e">
        <f>VLOOKUP($A84,#REF!,8,0)&amp;""</f>
        <v>#REF!</v>
      </c>
      <c r="J84" s="10" t="e">
        <f>VLOOKUP($A84,#REF!,9,0)&amp;""</f>
        <v>#REF!</v>
      </c>
      <c r="K84" s="10" t="e">
        <f t="shared" si="14"/>
        <v>#REF!</v>
      </c>
      <c r="L84" s="74" t="e">
        <f>IF($E84="Not Scored", "N/A",IF(AND($D84='Auto Responses'!$J$27,$H84=""),"N/A",IF(AND($D84='Auto Responses'!$J$27,$H84='Auto Responses'!$J$7,),1,IF(AND($D84='Auto Responses'!$J$27,$H84='Auto Responses'!$J$8),0,IF($F84=$G84,1,0)))))</f>
        <v>#REF!</v>
      </c>
      <c r="M84" s="10" t="e">
        <f>VLOOKUP($A84,#REF!,10,0)&amp;""</f>
        <v>#REF!</v>
      </c>
      <c r="N84" s="10" t="e">
        <f t="shared" si="15"/>
        <v>#REF!</v>
      </c>
      <c r="O84" s="74" t="e">
        <f t="shared" si="16"/>
        <v>#REF!</v>
      </c>
      <c r="P84" s="74" t="e">
        <f t="shared" si="17"/>
        <v>#REF!</v>
      </c>
      <c r="Q84" s="74" t="e">
        <f t="shared" si="18"/>
        <v>#REF!</v>
      </c>
      <c r="R84" s="74" t="e">
        <f t="shared" si="22"/>
        <v>#REF!</v>
      </c>
      <c r="S84" s="74" t="e">
        <f t="shared" si="19"/>
        <v>#REF!</v>
      </c>
      <c r="T84" s="74" t="e">
        <f t="shared" si="20"/>
        <v>#REF!</v>
      </c>
      <c r="U84" s="74" t="e">
        <f t="shared" si="23"/>
        <v>#REF!</v>
      </c>
      <c r="V84" s="74" t="e">
        <f t="shared" si="21"/>
        <v>#REF!</v>
      </c>
    </row>
    <row r="85" spans="1:22" ht="57" customHeight="1" x14ac:dyDescent="0.2">
      <c r="A85" s="10" t="str">
        <f>Questions!$A85</f>
        <v>AAAI-08</v>
      </c>
      <c r="B85" s="10" t="str">
        <f t="shared" si="13"/>
        <v>AAAI</v>
      </c>
      <c r="C85" s="10" t="str">
        <f>VLOOKUP($A85,Questions!$A$3:$L$333,2,0)&amp;""</f>
        <v>Are you storing any passwords in plaintext?*</v>
      </c>
      <c r="D85" s="10" t="str">
        <f>VLOOKUP($A85,Questions!$A$3:$L$333,11,0)&amp;""</f>
        <v/>
      </c>
      <c r="E85" s="10" t="str">
        <f>VLOOKUP($A85,Questions!$A$3:$L$333,12,0)&amp;""</f>
        <v>Product</v>
      </c>
      <c r="F85" s="10" t="e">
        <f>VLOOKUP($A85,#REF!,3,0)&amp;""</f>
        <v>#REF!</v>
      </c>
      <c r="G85" s="10" t="e">
        <f>VLOOKUP($A85,#REF!,6,0)&amp;""</f>
        <v>#REF!</v>
      </c>
      <c r="H85" s="10" t="e">
        <f>VLOOKUP($A85,#REF!,7,0)&amp;""</f>
        <v>#REF!</v>
      </c>
      <c r="I85" s="10" t="e">
        <f>VLOOKUP($A85,#REF!,8,0)&amp;""</f>
        <v>#REF!</v>
      </c>
      <c r="J85" s="10" t="e">
        <f>VLOOKUP($A85,#REF!,9,0)&amp;""</f>
        <v>#REF!</v>
      </c>
      <c r="K85" s="10" t="e">
        <f t="shared" si="14"/>
        <v>#REF!</v>
      </c>
      <c r="L85" s="74" t="e">
        <f>IF($E85="Not Scored", "N/A",IF(AND($D85='Auto Responses'!$J$27,$H85=""),"N/A",IF(AND($D85='Auto Responses'!$J$27,$H85='Auto Responses'!$J$7,),1,IF(AND($D85='Auto Responses'!$J$27,$H85='Auto Responses'!$J$8),0,IF($F85=$G85,1,0)))))</f>
        <v>#REF!</v>
      </c>
      <c r="M85" s="10" t="e">
        <f>VLOOKUP($A85,#REF!,10,0)&amp;""</f>
        <v>#REF!</v>
      </c>
      <c r="N85" s="10" t="e">
        <f t="shared" si="15"/>
        <v>#REF!</v>
      </c>
      <c r="O85" s="74" t="e">
        <f t="shared" si="16"/>
        <v>#REF!</v>
      </c>
      <c r="P85" s="74" t="e">
        <f t="shared" si="17"/>
        <v>#REF!</v>
      </c>
      <c r="Q85" s="74" t="e">
        <f t="shared" si="18"/>
        <v>#REF!</v>
      </c>
      <c r="R85" s="74" t="e">
        <f t="shared" si="22"/>
        <v>#REF!</v>
      </c>
      <c r="S85" s="74" t="e">
        <f t="shared" si="19"/>
        <v>#REF!</v>
      </c>
      <c r="T85" s="74" t="e">
        <f t="shared" si="20"/>
        <v>#REF!</v>
      </c>
      <c r="U85" s="74" t="e">
        <f t="shared" si="23"/>
        <v>#REF!</v>
      </c>
      <c r="V85" s="74" t="e">
        <f t="shared" si="21"/>
        <v>#REF!</v>
      </c>
    </row>
    <row r="86" spans="1:22" ht="57" customHeight="1" x14ac:dyDescent="0.2">
      <c r="A86" s="10" t="str">
        <f>Questions!$A86</f>
        <v>AAAI-09</v>
      </c>
      <c r="B86" s="10" t="str">
        <f t="shared" si="13"/>
        <v>AAAI</v>
      </c>
      <c r="C86" s="10" t="str">
        <f>VLOOKUP($A86,Questions!$A$3:$L$333,2,0)&amp;""</f>
        <v>Are audit logs available that include AT LEAST all of the following: login, logout, actions performed, and source IP address?*</v>
      </c>
      <c r="D86" s="10" t="str">
        <f>VLOOKUP($A86,Questions!$A$3:$L$333,11,0)&amp;""</f>
        <v/>
      </c>
      <c r="E86" s="10" t="str">
        <f>VLOOKUP($A86,Questions!$A$3:$L$333,12,0)&amp;""</f>
        <v>Product</v>
      </c>
      <c r="F86" s="10" t="e">
        <f>VLOOKUP($A86,#REF!,3,0)&amp;""</f>
        <v>#REF!</v>
      </c>
      <c r="G86" s="10" t="e">
        <f>VLOOKUP($A86,#REF!,6,0)&amp;""</f>
        <v>#REF!</v>
      </c>
      <c r="H86" s="10" t="e">
        <f>VLOOKUP($A86,#REF!,7,0)&amp;""</f>
        <v>#REF!</v>
      </c>
      <c r="I86" s="10" t="e">
        <f>VLOOKUP($A86,#REF!,8,0)&amp;""</f>
        <v>#REF!</v>
      </c>
      <c r="J86" s="10" t="e">
        <f>VLOOKUP($A86,#REF!,9,0)&amp;""</f>
        <v>#REF!</v>
      </c>
      <c r="K86" s="10" t="e">
        <f t="shared" si="14"/>
        <v>#REF!</v>
      </c>
      <c r="L86" s="74" t="e">
        <f>IF($E86="Not Scored", "N/A",IF(AND($D86='Auto Responses'!$J$27,$H86=""),"N/A",IF(AND($D86='Auto Responses'!$J$27,$H86='Auto Responses'!$J$7,),1,IF(AND($D86='Auto Responses'!$J$27,$H86='Auto Responses'!$J$8),0,IF($F86=$G86,1,0)))))</f>
        <v>#REF!</v>
      </c>
      <c r="M86" s="10" t="e">
        <f>VLOOKUP($A86,#REF!,10,0)&amp;""</f>
        <v>#REF!</v>
      </c>
      <c r="N86" s="10" t="e">
        <f t="shared" si="15"/>
        <v>#REF!</v>
      </c>
      <c r="O86" s="74" t="e">
        <f t="shared" si="16"/>
        <v>#REF!</v>
      </c>
      <c r="P86" s="74" t="e">
        <f t="shared" si="17"/>
        <v>#REF!</v>
      </c>
      <c r="Q86" s="74" t="e">
        <f t="shared" si="18"/>
        <v>#REF!</v>
      </c>
      <c r="R86" s="74" t="e">
        <f t="shared" si="22"/>
        <v>#REF!</v>
      </c>
      <c r="S86" s="74" t="e">
        <f t="shared" si="19"/>
        <v>#REF!</v>
      </c>
      <c r="T86" s="74" t="e">
        <f t="shared" si="20"/>
        <v>#REF!</v>
      </c>
      <c r="U86" s="74" t="e">
        <f t="shared" si="23"/>
        <v>#REF!</v>
      </c>
      <c r="V86" s="74" t="e">
        <f t="shared" si="21"/>
        <v>#REF!</v>
      </c>
    </row>
    <row r="87" spans="1:22" ht="114" customHeight="1" x14ac:dyDescent="0.2">
      <c r="A87" s="10" t="str">
        <f>Questions!$A87</f>
        <v>AAAI-10</v>
      </c>
      <c r="B87" s="10" t="str">
        <f t="shared" si="13"/>
        <v>AAAI</v>
      </c>
      <c r="C87" s="10"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10" t="str">
        <f>VLOOKUP($A87,Questions!$A$3:$L$333,11,0)&amp;""</f>
        <v>Neutral until evaluated</v>
      </c>
      <c r="E87" s="10" t="str">
        <f>VLOOKUP($A87,Questions!$A$3:$L$333,12,0)&amp;""</f>
        <v>Product</v>
      </c>
      <c r="F87" s="10" t="e">
        <f>VLOOKUP($A87,#REF!,3,0)&amp;""</f>
        <v>#REF!</v>
      </c>
      <c r="G87" s="10" t="e">
        <f>VLOOKUP($A87,#REF!,6,0)&amp;""</f>
        <v>#REF!</v>
      </c>
      <c r="H87" s="10" t="e">
        <f>VLOOKUP($A87,#REF!,7,0)&amp;""</f>
        <v>#REF!</v>
      </c>
      <c r="I87" s="10" t="e">
        <f>VLOOKUP($A87,#REF!,8,0)&amp;""</f>
        <v>#REF!</v>
      </c>
      <c r="J87" s="10" t="e">
        <f>VLOOKUP($A87,#REF!,9,0)&amp;""</f>
        <v>#REF!</v>
      </c>
      <c r="K87" s="10" t="e">
        <f t="shared" si="14"/>
        <v>#REF!</v>
      </c>
      <c r="L87" s="74" t="e">
        <f>IF($E87="Not Scored", "N/A",IF(AND($D87='Auto Responses'!$J$27,$H87=""),"N/A",IF(AND($D87='Auto Responses'!$J$27,$H87='Auto Responses'!$J$7,),1,IF(AND($D87='Auto Responses'!$J$27,$H87='Auto Responses'!$J$8),0,IF($F87=$G87,1,0)))))</f>
        <v>#REF!</v>
      </c>
      <c r="M87" s="10" t="e">
        <f>VLOOKUP($A87,#REF!,10,0)&amp;""</f>
        <v>#REF!</v>
      </c>
      <c r="N87" s="10" t="e">
        <f t="shared" si="15"/>
        <v>#REF!</v>
      </c>
      <c r="O87" s="74" t="e">
        <f t="shared" si="16"/>
        <v>#REF!</v>
      </c>
      <c r="P87" s="74" t="e">
        <f t="shared" si="17"/>
        <v>#REF!</v>
      </c>
      <c r="Q87" s="74" t="e">
        <f t="shared" si="18"/>
        <v>#REF!</v>
      </c>
      <c r="R87" s="74" t="e">
        <f t="shared" si="22"/>
        <v>#REF!</v>
      </c>
      <c r="S87" s="74" t="e">
        <f t="shared" si="19"/>
        <v>#REF!</v>
      </c>
      <c r="T87" s="74" t="e">
        <f t="shared" si="20"/>
        <v>#REF!</v>
      </c>
      <c r="U87" s="74" t="e">
        <f t="shared" si="23"/>
        <v>#REF!</v>
      </c>
      <c r="V87" s="74" t="e">
        <f t="shared" si="21"/>
        <v>#REF!</v>
      </c>
    </row>
    <row r="88" spans="1:22" ht="57" customHeight="1" x14ac:dyDescent="0.2">
      <c r="A88" s="10" t="str">
        <f>Questions!$A88</f>
        <v>AAAI-11</v>
      </c>
      <c r="B88" s="10" t="str">
        <f t="shared" si="13"/>
        <v>AAAI</v>
      </c>
      <c r="C88" s="10" t="str">
        <f>VLOOKUP($A88,Questions!$A$3:$L$333,2,0)&amp;""</f>
        <v>Can you provide the institution documentation regarding the retention period for those logs, how logs are protected, and whether they are accessible to the customer (and if so, how)?*</v>
      </c>
      <c r="D88" s="10" t="str">
        <f>VLOOKUP($A88,Questions!$A$3:$L$333,11,0)&amp;""</f>
        <v>Neutral until evaluated</v>
      </c>
      <c r="E88" s="10" t="str">
        <f>VLOOKUP($A88,Questions!$A$3:$L$333,12,0)&amp;""</f>
        <v>Product</v>
      </c>
      <c r="F88" s="10" t="e">
        <f>VLOOKUP($A88,#REF!,3,0)&amp;""</f>
        <v>#REF!</v>
      </c>
      <c r="G88" s="10" t="e">
        <f>VLOOKUP($A88,#REF!,6,0)&amp;""</f>
        <v>#REF!</v>
      </c>
      <c r="H88" s="10" t="e">
        <f>VLOOKUP($A88,#REF!,7,0)&amp;""</f>
        <v>#REF!</v>
      </c>
      <c r="I88" s="10" t="e">
        <f>VLOOKUP($A88,#REF!,8,0)&amp;""</f>
        <v>#REF!</v>
      </c>
      <c r="J88" s="10" t="e">
        <f>VLOOKUP($A88,#REF!,9,0)&amp;""</f>
        <v>#REF!</v>
      </c>
      <c r="K88" s="10" t="e">
        <f t="shared" si="14"/>
        <v>#REF!</v>
      </c>
      <c r="L88" s="74" t="e">
        <f>IF($E88="Not Scored", "N/A",IF(AND($D88='Auto Responses'!$J$27,$H88=""),"N/A",IF(AND($D88='Auto Responses'!$J$27,$H88='Auto Responses'!$J$7,),1,IF(AND($D88='Auto Responses'!$J$27,$H88='Auto Responses'!$J$8),0,IF($F88=$G88,1,0)))))</f>
        <v>#REF!</v>
      </c>
      <c r="M88" s="10" t="e">
        <f>VLOOKUP($A88,#REF!,10,0)&amp;""</f>
        <v>#REF!</v>
      </c>
      <c r="N88" s="10" t="e">
        <f t="shared" si="15"/>
        <v>#REF!</v>
      </c>
      <c r="O88" s="74" t="e">
        <f t="shared" si="16"/>
        <v>#REF!</v>
      </c>
      <c r="P88" s="74" t="e">
        <f t="shared" si="17"/>
        <v>#REF!</v>
      </c>
      <c r="Q88" s="74" t="e">
        <f t="shared" si="18"/>
        <v>#REF!</v>
      </c>
      <c r="R88" s="74" t="e">
        <f t="shared" si="22"/>
        <v>#REF!</v>
      </c>
      <c r="S88" s="74" t="e">
        <f t="shared" si="19"/>
        <v>#REF!</v>
      </c>
      <c r="T88" s="74" t="e">
        <f t="shared" si="20"/>
        <v>#REF!</v>
      </c>
      <c r="U88" s="74" t="e">
        <f t="shared" si="23"/>
        <v>#REF!</v>
      </c>
      <c r="V88" s="74" t="e">
        <f t="shared" si="21"/>
        <v>#REF!</v>
      </c>
    </row>
    <row r="89" spans="1:22" ht="57" customHeight="1" x14ac:dyDescent="0.2">
      <c r="A89" s="10" t="str">
        <f>Questions!$A89</f>
        <v>AAAI-12</v>
      </c>
      <c r="B89" s="10" t="str">
        <f t="shared" si="13"/>
        <v>AAAI</v>
      </c>
      <c r="C89" s="10" t="str">
        <f>VLOOKUP($A89,Questions!$A$3:$L$333,2,0)&amp;""</f>
        <v>Does your application support integration with other authentication and authorization systems?</v>
      </c>
      <c r="D89" s="10" t="str">
        <f>VLOOKUP($A89,Questions!$A$3:$L$333,11,0)&amp;""</f>
        <v/>
      </c>
      <c r="E89" s="10" t="str">
        <f>VLOOKUP($A89,Questions!$A$3:$L$333,12,0)&amp;""</f>
        <v>Product</v>
      </c>
      <c r="F89" s="10" t="e">
        <f>VLOOKUP($A89,#REF!,3,0)&amp;""</f>
        <v>#REF!</v>
      </c>
      <c r="G89" s="10" t="e">
        <f>VLOOKUP($A89,#REF!,6,0)&amp;""</f>
        <v>#REF!</v>
      </c>
      <c r="H89" s="10" t="e">
        <f>VLOOKUP($A89,#REF!,7,0)&amp;""</f>
        <v>#REF!</v>
      </c>
      <c r="I89" s="10" t="e">
        <f>VLOOKUP($A89,#REF!,8,0)&amp;""</f>
        <v>#REF!</v>
      </c>
      <c r="J89" s="10" t="e">
        <f>VLOOKUP($A89,#REF!,9,0)&amp;""</f>
        <v>#REF!</v>
      </c>
      <c r="K89" s="10" t="e">
        <f t="shared" si="14"/>
        <v>#REF!</v>
      </c>
      <c r="L89" s="74" t="e">
        <f>IF($E89="Not Scored", "N/A",IF(AND($D89='Auto Responses'!$J$27,$H89=""),"N/A",IF(AND($D89='Auto Responses'!$J$27,$H89='Auto Responses'!$J$7,),1,IF(AND($D89='Auto Responses'!$J$27,$H89='Auto Responses'!$J$8),0,IF($F89=$G89,1,0)))))</f>
        <v>#REF!</v>
      </c>
      <c r="M89" s="10" t="e">
        <f>VLOOKUP($A89,#REF!,10,0)&amp;""</f>
        <v>#REF!</v>
      </c>
      <c r="N89" s="10" t="e">
        <f t="shared" si="15"/>
        <v>#REF!</v>
      </c>
      <c r="O89" s="74" t="e">
        <f t="shared" si="16"/>
        <v>#REF!</v>
      </c>
      <c r="P89" s="74" t="e">
        <f t="shared" si="17"/>
        <v>#REF!</v>
      </c>
      <c r="Q89" s="74" t="e">
        <f t="shared" si="18"/>
        <v>#REF!</v>
      </c>
      <c r="R89" s="74" t="e">
        <f t="shared" si="22"/>
        <v>#REF!</v>
      </c>
      <c r="S89" s="74" t="e">
        <f t="shared" si="19"/>
        <v>#REF!</v>
      </c>
      <c r="T89" s="74" t="e">
        <f t="shared" si="20"/>
        <v>#REF!</v>
      </c>
      <c r="U89" s="74" t="e">
        <f t="shared" si="23"/>
        <v>#REF!</v>
      </c>
      <c r="V89" s="74" t="e">
        <f t="shared" si="21"/>
        <v>#REF!</v>
      </c>
    </row>
    <row r="90" spans="1:22" ht="57" customHeight="1" x14ac:dyDescent="0.2">
      <c r="A90" s="10" t="str">
        <f>Questions!$A90</f>
        <v>AAAI-13</v>
      </c>
      <c r="B90" s="10" t="str">
        <f t="shared" si="13"/>
        <v>AAAI</v>
      </c>
      <c r="C90" s="10" t="str">
        <f>VLOOKUP($A90,Questions!$A$3:$L$333,2,0)&amp;""</f>
        <v>Do you allow the customer to specify attribute mappings for any needed information beyond a user identifier? (e.g., Reference eduPerson, ePPA/ePPN/ePE)</v>
      </c>
      <c r="D90" s="10" t="str">
        <f>VLOOKUP($A90,Questions!$A$3:$L$333,11,0)&amp;""</f>
        <v/>
      </c>
      <c r="E90" s="10" t="str">
        <f>VLOOKUP($A90,Questions!$A$3:$L$333,12,0)&amp;""</f>
        <v>Product</v>
      </c>
      <c r="F90" s="10" t="e">
        <f>VLOOKUP($A90,#REF!,3,0)&amp;""</f>
        <v>#REF!</v>
      </c>
      <c r="G90" s="10" t="e">
        <f>VLOOKUP($A90,#REF!,6,0)&amp;""</f>
        <v>#REF!</v>
      </c>
      <c r="H90" s="10" t="e">
        <f>VLOOKUP($A90,#REF!,7,0)&amp;""</f>
        <v>#REF!</v>
      </c>
      <c r="I90" s="10" t="e">
        <f>VLOOKUP($A90,#REF!,8,0)&amp;""</f>
        <v>#REF!</v>
      </c>
      <c r="J90" s="10" t="e">
        <f>VLOOKUP($A90,#REF!,9,0)&amp;""</f>
        <v>#REF!</v>
      </c>
      <c r="K90" s="10" t="e">
        <f t="shared" si="14"/>
        <v>#REF!</v>
      </c>
      <c r="L90" s="74" t="e">
        <f>IF($E90="Not Scored", "N/A",IF(AND($D90='Auto Responses'!$J$27,$H90=""),"N/A",IF(AND($D90='Auto Responses'!$J$27,$H90='Auto Responses'!$J$7,),1,IF(AND($D90='Auto Responses'!$J$27,$H90='Auto Responses'!$J$8),0,IF($F90=$G90,1,0)))))</f>
        <v>#REF!</v>
      </c>
      <c r="M90" s="10" t="e">
        <f>VLOOKUP($A90,#REF!,10,0)&amp;""</f>
        <v>#REF!</v>
      </c>
      <c r="N90" s="10" t="e">
        <f t="shared" si="15"/>
        <v>#REF!</v>
      </c>
      <c r="O90" s="74" t="e">
        <f t="shared" si="16"/>
        <v>#REF!</v>
      </c>
      <c r="P90" s="74" t="e">
        <f t="shared" si="17"/>
        <v>#REF!</v>
      </c>
      <c r="Q90" s="74" t="e">
        <f t="shared" si="18"/>
        <v>#REF!</v>
      </c>
      <c r="R90" s="74" t="e">
        <f t="shared" si="22"/>
        <v>#REF!</v>
      </c>
      <c r="S90" s="74" t="e">
        <f t="shared" si="19"/>
        <v>#REF!</v>
      </c>
      <c r="T90" s="74" t="e">
        <f t="shared" si="20"/>
        <v>#REF!</v>
      </c>
      <c r="U90" s="74" t="e">
        <f t="shared" si="23"/>
        <v>#REF!</v>
      </c>
      <c r="V90" s="74" t="e">
        <f t="shared" si="21"/>
        <v>#REF!</v>
      </c>
    </row>
    <row r="91" spans="1:22" ht="57" customHeight="1" x14ac:dyDescent="0.2">
      <c r="A91" s="10" t="str">
        <f>Questions!$A91</f>
        <v>AAAI-14</v>
      </c>
      <c r="B91" s="10" t="str">
        <f t="shared" si="13"/>
        <v>AAAI</v>
      </c>
      <c r="C91" s="10" t="str">
        <f>VLOOKUP($A91,Questions!$A$3:$L$333,2,0)&amp;""</f>
        <v>Does your application support directory integration for user accounts?</v>
      </c>
      <c r="D91" s="10" t="str">
        <f>VLOOKUP($A91,Questions!$A$3:$L$333,11,0)&amp;""</f>
        <v/>
      </c>
      <c r="E91" s="10" t="str">
        <f>VLOOKUP($A91,Questions!$A$3:$L$333,12,0)&amp;""</f>
        <v>Product</v>
      </c>
      <c r="F91" s="10" t="e">
        <f>VLOOKUP($A91,#REF!,3,0)&amp;""</f>
        <v>#REF!</v>
      </c>
      <c r="G91" s="10" t="e">
        <f>VLOOKUP($A91,#REF!,6,0)&amp;""</f>
        <v>#REF!</v>
      </c>
      <c r="H91" s="10" t="e">
        <f>VLOOKUP($A91,#REF!,7,0)&amp;""</f>
        <v>#REF!</v>
      </c>
      <c r="I91" s="10" t="e">
        <f>VLOOKUP($A91,#REF!,8,0)&amp;""</f>
        <v>#REF!</v>
      </c>
      <c r="J91" s="10" t="e">
        <f>VLOOKUP($A91,#REF!,9,0)&amp;""</f>
        <v>#REF!</v>
      </c>
      <c r="K91" s="10" t="e">
        <f t="shared" si="14"/>
        <v>#REF!</v>
      </c>
      <c r="L91" s="74" t="e">
        <f>IF($E91="Not Scored", "N/A",IF(AND($D91='Auto Responses'!$J$27,$H91=""),"N/A",IF(AND($D91='Auto Responses'!$J$27,$H91='Auto Responses'!$J$7,),1,IF(AND($D91='Auto Responses'!$J$27,$H91='Auto Responses'!$J$8),0,IF($F91=$G91,1,0)))))</f>
        <v>#REF!</v>
      </c>
      <c r="M91" s="10" t="e">
        <f>VLOOKUP($A91,#REF!,10,0)&amp;""</f>
        <v>#REF!</v>
      </c>
      <c r="N91" s="10" t="e">
        <f t="shared" si="15"/>
        <v>#REF!</v>
      </c>
      <c r="O91" s="74" t="e">
        <f t="shared" si="16"/>
        <v>#REF!</v>
      </c>
      <c r="P91" s="74" t="e">
        <f t="shared" si="17"/>
        <v>#REF!</v>
      </c>
      <c r="Q91" s="74" t="e">
        <f t="shared" si="18"/>
        <v>#REF!</v>
      </c>
      <c r="R91" s="74" t="e">
        <f t="shared" si="22"/>
        <v>#REF!</v>
      </c>
      <c r="S91" s="74" t="e">
        <f t="shared" si="19"/>
        <v>#REF!</v>
      </c>
      <c r="T91" s="74" t="e">
        <f t="shared" si="20"/>
        <v>#REF!</v>
      </c>
      <c r="U91" s="74" t="e">
        <f t="shared" si="23"/>
        <v>#REF!</v>
      </c>
      <c r="V91" s="74" t="e">
        <f t="shared" si="21"/>
        <v>#REF!</v>
      </c>
    </row>
    <row r="92" spans="1:22" ht="57" customHeight="1" x14ac:dyDescent="0.2">
      <c r="A92" s="10" t="str">
        <f>Questions!$A92</f>
        <v>AAAI-15</v>
      </c>
      <c r="B92" s="10" t="str">
        <f t="shared" si="13"/>
        <v>AAAI</v>
      </c>
      <c r="C92" s="10" t="str">
        <f>VLOOKUP($A92,Questions!$A$3:$L$333,2,0)&amp;""</f>
        <v>Does your solution support any of the following web SSO standards: SAML2 (with redirect flow), OIDC, CAS, or other?</v>
      </c>
      <c r="D92" s="10" t="str">
        <f>VLOOKUP($A92,Questions!$A$3:$L$333,11,0)&amp;""</f>
        <v/>
      </c>
      <c r="E92" s="10" t="str">
        <f>VLOOKUP($A92,Questions!$A$3:$L$333,12,0)&amp;""</f>
        <v>Product</v>
      </c>
      <c r="F92" s="10" t="e">
        <f>VLOOKUP($A92,#REF!,3,0)&amp;""</f>
        <v>#REF!</v>
      </c>
      <c r="G92" s="10" t="e">
        <f>VLOOKUP($A92,#REF!,6,0)&amp;""</f>
        <v>#REF!</v>
      </c>
      <c r="H92" s="10" t="e">
        <f>VLOOKUP($A92,#REF!,7,0)&amp;""</f>
        <v>#REF!</v>
      </c>
      <c r="I92" s="10" t="e">
        <f>VLOOKUP($A92,#REF!,8,0)&amp;""</f>
        <v>#REF!</v>
      </c>
      <c r="J92" s="10" t="e">
        <f>VLOOKUP($A92,#REF!,9,0)&amp;""</f>
        <v>#REF!</v>
      </c>
      <c r="K92" s="10" t="e">
        <f t="shared" si="14"/>
        <v>#REF!</v>
      </c>
      <c r="L92" s="74" t="e">
        <f>IF($E92="Not Scored", "N/A",IF(AND($D92='Auto Responses'!$J$27,$H92=""),"N/A",IF(AND($D92='Auto Responses'!$J$27,$H92='Auto Responses'!$J$7,),1,IF(AND($D92='Auto Responses'!$J$27,$H92='Auto Responses'!$J$8),0,IF($F92=$G92,1,0)))))</f>
        <v>#REF!</v>
      </c>
      <c r="M92" s="10" t="e">
        <f>VLOOKUP($A92,#REF!,10,0)&amp;""</f>
        <v>#REF!</v>
      </c>
      <c r="N92" s="10" t="e">
        <f t="shared" si="15"/>
        <v>#REF!</v>
      </c>
      <c r="O92" s="74" t="e">
        <f t="shared" si="16"/>
        <v>#REF!</v>
      </c>
      <c r="P92" s="74" t="e">
        <f t="shared" si="17"/>
        <v>#REF!</v>
      </c>
      <c r="Q92" s="74" t="e">
        <f t="shared" si="18"/>
        <v>#REF!</v>
      </c>
      <c r="R92" s="74" t="e">
        <f t="shared" si="22"/>
        <v>#REF!</v>
      </c>
      <c r="S92" s="74" t="e">
        <f t="shared" si="19"/>
        <v>#REF!</v>
      </c>
      <c r="T92" s="74" t="e">
        <f t="shared" si="20"/>
        <v>#REF!</v>
      </c>
      <c r="U92" s="74" t="e">
        <f t="shared" si="23"/>
        <v>#REF!</v>
      </c>
      <c r="V92" s="74" t="e">
        <f t="shared" si="21"/>
        <v>#REF!</v>
      </c>
    </row>
    <row r="93" spans="1:22" ht="57" customHeight="1" x14ac:dyDescent="0.2">
      <c r="A93" s="10" t="str">
        <f>Questions!$A93</f>
        <v>AAAI-16</v>
      </c>
      <c r="B93" s="10" t="str">
        <f t="shared" si="13"/>
        <v>AAAI</v>
      </c>
      <c r="C93" s="10" t="str">
        <f>VLOOKUP($A93,Questions!$A$3:$L$333,2,0)&amp;""</f>
        <v>Do you support differentiation between email address and user identifier?</v>
      </c>
      <c r="D93" s="10" t="str">
        <f>VLOOKUP($A93,Questions!$A$3:$L$333,11,0)&amp;""</f>
        <v/>
      </c>
      <c r="E93" s="10" t="str">
        <f>VLOOKUP($A93,Questions!$A$3:$L$333,12,0)&amp;""</f>
        <v>Product</v>
      </c>
      <c r="F93" s="10" t="e">
        <f>VLOOKUP($A93,#REF!,3,0)&amp;""</f>
        <v>#REF!</v>
      </c>
      <c r="G93" s="10" t="e">
        <f>VLOOKUP($A93,#REF!,6,0)&amp;""</f>
        <v>#REF!</v>
      </c>
      <c r="H93" s="10" t="e">
        <f>VLOOKUP($A93,#REF!,7,0)&amp;""</f>
        <v>#REF!</v>
      </c>
      <c r="I93" s="10" t="e">
        <f>VLOOKUP($A93,#REF!,8,0)&amp;""</f>
        <v>#REF!</v>
      </c>
      <c r="J93" s="10" t="e">
        <f>VLOOKUP($A93,#REF!,9,0)&amp;""</f>
        <v>#REF!</v>
      </c>
      <c r="K93" s="10" t="e">
        <f t="shared" si="14"/>
        <v>#REF!</v>
      </c>
      <c r="L93" s="74" t="e">
        <f>IF($E93="Not Scored", "N/A",IF(AND($D93='Auto Responses'!$J$27,$H93=""),"N/A",IF(AND($D93='Auto Responses'!$J$27,$H93='Auto Responses'!$J$7,),1,IF(AND($D93='Auto Responses'!$J$27,$H93='Auto Responses'!$J$8),0,IF($F93=$G93,1,0)))))</f>
        <v>#REF!</v>
      </c>
      <c r="M93" s="10" t="e">
        <f>VLOOKUP($A93,#REF!,10,0)&amp;""</f>
        <v>#REF!</v>
      </c>
      <c r="N93" s="10" t="e">
        <f t="shared" si="15"/>
        <v>#REF!</v>
      </c>
      <c r="O93" s="74" t="e">
        <f t="shared" si="16"/>
        <v>#REF!</v>
      </c>
      <c r="P93" s="74" t="e">
        <f t="shared" si="17"/>
        <v>#REF!</v>
      </c>
      <c r="Q93" s="74" t="e">
        <f t="shared" si="18"/>
        <v>#REF!</v>
      </c>
      <c r="R93" s="74" t="e">
        <f t="shared" si="22"/>
        <v>#REF!</v>
      </c>
      <c r="S93" s="74" t="e">
        <f t="shared" si="19"/>
        <v>#REF!</v>
      </c>
      <c r="T93" s="74" t="e">
        <f t="shared" si="20"/>
        <v>#REF!</v>
      </c>
      <c r="U93" s="74" t="e">
        <f t="shared" si="23"/>
        <v>#REF!</v>
      </c>
      <c r="V93" s="74" t="e">
        <f t="shared" si="21"/>
        <v>#REF!</v>
      </c>
    </row>
    <row r="94" spans="1:22" ht="57" customHeight="1" x14ac:dyDescent="0.2">
      <c r="A94" s="10" t="str">
        <f>Questions!$A94</f>
        <v>AAAI-17</v>
      </c>
      <c r="B94" s="10" t="str">
        <f t="shared" si="13"/>
        <v>AAAI</v>
      </c>
      <c r="C94" s="10" t="str">
        <f>VLOOKUP($A94,Questions!$A$3:$L$333,2,0)&amp;""</f>
        <v>If you don't support SSO, does your application and/or user frontend/portal support multifactor authentication (e.g., Duo, Google Authenticator, OTP, etc.)?</v>
      </c>
      <c r="D94" s="10" t="str">
        <f>VLOOKUP($A94,Questions!$A$3:$L$333,11,0)&amp;""</f>
        <v/>
      </c>
      <c r="E94" s="10" t="str">
        <f>VLOOKUP($A94,Questions!$A$3:$L$333,12,0)&amp;""</f>
        <v>Product</v>
      </c>
      <c r="F94" s="10" t="e">
        <f>VLOOKUP($A94,#REF!,3,0)&amp;""</f>
        <v>#REF!</v>
      </c>
      <c r="G94" s="10" t="e">
        <f>VLOOKUP($A94,#REF!,6,0)&amp;""</f>
        <v>#REF!</v>
      </c>
      <c r="H94" s="10" t="e">
        <f>VLOOKUP($A94,#REF!,7,0)&amp;""</f>
        <v>#REF!</v>
      </c>
      <c r="I94" s="10" t="e">
        <f>VLOOKUP($A94,#REF!,8,0)&amp;""</f>
        <v>#REF!</v>
      </c>
      <c r="J94" s="10" t="e">
        <f>VLOOKUP($A94,#REF!,9,0)&amp;""</f>
        <v>#REF!</v>
      </c>
      <c r="K94" s="10" t="e">
        <f t="shared" si="14"/>
        <v>#REF!</v>
      </c>
      <c r="L94" s="74" t="e">
        <f>IF($E94="Not Scored", "N/A",IF(AND($D94='Auto Responses'!$J$27,$H94=""),"N/A",IF(AND($D94='Auto Responses'!$J$27,$H94='Auto Responses'!$J$7,),1,IF(AND($D94='Auto Responses'!$J$27,$H94='Auto Responses'!$J$8),0,IF($F94=$G94,1,0)))))</f>
        <v>#REF!</v>
      </c>
      <c r="M94" s="10" t="e">
        <f>VLOOKUP($A94,#REF!,10,0)&amp;""</f>
        <v>#REF!</v>
      </c>
      <c r="N94" s="10" t="e">
        <f t="shared" si="15"/>
        <v>#REF!</v>
      </c>
      <c r="O94" s="74" t="e">
        <f t="shared" si="16"/>
        <v>#REF!</v>
      </c>
      <c r="P94" s="74" t="e">
        <f t="shared" si="17"/>
        <v>#REF!</v>
      </c>
      <c r="Q94" s="74" t="e">
        <f t="shared" si="18"/>
        <v>#REF!</v>
      </c>
      <c r="R94" s="74" t="e">
        <f t="shared" si="22"/>
        <v>#REF!</v>
      </c>
      <c r="S94" s="74" t="e">
        <f t="shared" si="19"/>
        <v>#REF!</v>
      </c>
      <c r="T94" s="74" t="e">
        <f t="shared" si="20"/>
        <v>#REF!</v>
      </c>
      <c r="U94" s="74" t="e">
        <f t="shared" si="23"/>
        <v>#REF!</v>
      </c>
      <c r="V94" s="74" t="e">
        <f t="shared" si="21"/>
        <v>#REF!</v>
      </c>
    </row>
    <row r="95" spans="1:22" ht="57" customHeight="1" x14ac:dyDescent="0.2">
      <c r="A95" s="10" t="str">
        <f>Questions!$A95</f>
        <v>AAAI-18</v>
      </c>
      <c r="B95" s="10" t="str">
        <f t="shared" si="13"/>
        <v>AAAI</v>
      </c>
      <c r="C95" s="10" t="str">
        <f>VLOOKUP($A95,Questions!$A$3:$L$333,2,0)&amp;""</f>
        <v>Does your application automatically lock the session or log out an account after a period of inactivity?</v>
      </c>
      <c r="D95" s="10" t="str">
        <f>VLOOKUP($A95,Questions!$A$3:$L$333,11,0)&amp;""</f>
        <v/>
      </c>
      <c r="E95" s="10" t="str">
        <f>VLOOKUP($A95,Questions!$A$3:$L$333,12,0)&amp;""</f>
        <v>Product</v>
      </c>
      <c r="F95" s="10" t="e">
        <f>VLOOKUP($A95,#REF!,3,0)&amp;""</f>
        <v>#REF!</v>
      </c>
      <c r="G95" s="10" t="e">
        <f>VLOOKUP($A95,#REF!,6,0)&amp;""</f>
        <v>#REF!</v>
      </c>
      <c r="H95" s="10" t="e">
        <f>VLOOKUP($A95,#REF!,7,0)&amp;""</f>
        <v>#REF!</v>
      </c>
      <c r="I95" s="10" t="e">
        <f>VLOOKUP($A95,#REF!,8,0)&amp;""</f>
        <v>#REF!</v>
      </c>
      <c r="J95" s="10" t="e">
        <f>VLOOKUP($A95,#REF!,9,0)&amp;""</f>
        <v>#REF!</v>
      </c>
      <c r="K95" s="10" t="e">
        <f t="shared" si="14"/>
        <v>#REF!</v>
      </c>
      <c r="L95" s="74" t="e">
        <f>IF($E95="Not Scored", "N/A",IF(AND($D95='Auto Responses'!$J$27,$H95=""),"N/A",IF(AND($D95='Auto Responses'!$J$27,$H95='Auto Responses'!$J$7,),1,IF(AND($D95='Auto Responses'!$J$27,$H95='Auto Responses'!$J$8),0,IF($F95=$G95,1,0)))))</f>
        <v>#REF!</v>
      </c>
      <c r="M95" s="10" t="e">
        <f>VLOOKUP($A95,#REF!,10,0)&amp;""</f>
        <v>#REF!</v>
      </c>
      <c r="N95" s="10" t="e">
        <f t="shared" si="15"/>
        <v>#REF!</v>
      </c>
      <c r="O95" s="74" t="e">
        <f t="shared" si="16"/>
        <v>#REF!</v>
      </c>
      <c r="P95" s="74" t="e">
        <f t="shared" si="17"/>
        <v>#REF!</v>
      </c>
      <c r="Q95" s="74" t="e">
        <f t="shared" si="18"/>
        <v>#REF!</v>
      </c>
      <c r="R95" s="74" t="e">
        <f t="shared" si="22"/>
        <v>#REF!</v>
      </c>
      <c r="S95" s="74" t="e">
        <f t="shared" si="19"/>
        <v>#REF!</v>
      </c>
      <c r="T95" s="74" t="e">
        <f t="shared" si="20"/>
        <v>#REF!</v>
      </c>
      <c r="U95" s="74" t="e">
        <f t="shared" si="23"/>
        <v>#REF!</v>
      </c>
      <c r="V95" s="74" t="e">
        <f t="shared" si="21"/>
        <v>#REF!</v>
      </c>
    </row>
    <row r="96" spans="1:22" ht="57" customHeight="1" x14ac:dyDescent="0.2">
      <c r="A96" s="10" t="str">
        <f>Questions!$A96</f>
        <v>CHNG-01</v>
      </c>
      <c r="B96" s="10" t="str">
        <f t="shared" si="13"/>
        <v>CHNG</v>
      </c>
      <c r="C96" s="10" t="str">
        <f>VLOOKUP($A96,Questions!$A$3:$L$333,2,0)&amp;""</f>
        <v>Will the institution be notified of major changes to your environment that could impact the institution's security posture?*</v>
      </c>
      <c r="D96" s="10" t="str">
        <f>VLOOKUP($A96,Questions!$A$3:$L$333,11,0)&amp;""</f>
        <v/>
      </c>
      <c r="E96" s="10" t="str">
        <f>VLOOKUP($A96,Questions!$A$3:$L$333,12,0)&amp;""</f>
        <v>Organization</v>
      </c>
      <c r="F96" s="10" t="e">
        <f>VLOOKUP($A96,#REF!,3,0)&amp;""</f>
        <v>#REF!</v>
      </c>
      <c r="G96" s="10" t="e">
        <f>VLOOKUP($A96,#REF!,6,0)&amp;""</f>
        <v>#REF!</v>
      </c>
      <c r="H96" s="10" t="e">
        <f>VLOOKUP($A96,#REF!,7,0)&amp;""</f>
        <v>#REF!</v>
      </c>
      <c r="I96" s="10" t="e">
        <f>VLOOKUP($A96,#REF!,8,0)&amp;""</f>
        <v>#REF!</v>
      </c>
      <c r="J96" s="10" t="e">
        <f>VLOOKUP($A96,#REF!,9,0)&amp;""</f>
        <v>#REF!</v>
      </c>
      <c r="K96" s="10" t="e">
        <f t="shared" si="14"/>
        <v>#REF!</v>
      </c>
      <c r="L96" s="74" t="e">
        <f>IF($E96="Not Scored", "N/A",IF(AND($D96='Auto Responses'!$J$27,$H96=""),"N/A",IF(AND($D96='Auto Responses'!$J$27,$H96='Auto Responses'!$J$7,),1,IF(AND($D96='Auto Responses'!$J$27,$H96='Auto Responses'!$J$8),0,IF($F96=$G96,1,0)))))</f>
        <v>#REF!</v>
      </c>
      <c r="M96" s="10" t="e">
        <f>VLOOKUP($A96,#REF!,10,0)&amp;""</f>
        <v>#REF!</v>
      </c>
      <c r="N96" s="10" t="e">
        <f t="shared" si="15"/>
        <v>#REF!</v>
      </c>
      <c r="O96" s="74" t="e">
        <f t="shared" si="16"/>
        <v>#REF!</v>
      </c>
      <c r="P96" s="74" t="e">
        <f t="shared" si="17"/>
        <v>#REF!</v>
      </c>
      <c r="Q96" s="74" t="e">
        <f t="shared" si="18"/>
        <v>#REF!</v>
      </c>
      <c r="R96" s="74" t="e">
        <f t="shared" si="22"/>
        <v>#REF!</v>
      </c>
      <c r="S96" s="74" t="e">
        <f t="shared" si="19"/>
        <v>#REF!</v>
      </c>
      <c r="T96" s="74" t="e">
        <f t="shared" si="20"/>
        <v>#REF!</v>
      </c>
      <c r="U96" s="74" t="e">
        <f t="shared" si="23"/>
        <v>#REF!</v>
      </c>
      <c r="V96" s="74" t="e">
        <f t="shared" si="21"/>
        <v>#REF!</v>
      </c>
    </row>
    <row r="97" spans="1:22" ht="57" customHeight="1" x14ac:dyDescent="0.2">
      <c r="A97" s="10" t="str">
        <f>Questions!$A97</f>
        <v>CHNG-02</v>
      </c>
      <c r="B97" s="10" t="str">
        <f t="shared" si="13"/>
        <v>CHNG</v>
      </c>
      <c r="C97" s="10" t="str">
        <f>VLOOKUP($A97,Questions!$A$3:$L$333,2,0)&amp;""</f>
        <v>Does the system support client customizations from one release to another?*</v>
      </c>
      <c r="D97" s="10" t="str">
        <f>VLOOKUP($A97,Questions!$A$3:$L$333,11,0)&amp;""</f>
        <v/>
      </c>
      <c r="E97" s="10" t="str">
        <f>VLOOKUP($A97,Questions!$A$3:$L$333,12,0)&amp;""</f>
        <v>Organization</v>
      </c>
      <c r="F97" s="10" t="e">
        <f>VLOOKUP($A97,#REF!,3,0)&amp;""</f>
        <v>#REF!</v>
      </c>
      <c r="G97" s="10" t="e">
        <f>VLOOKUP($A97,#REF!,6,0)&amp;""</f>
        <v>#REF!</v>
      </c>
      <c r="H97" s="10" t="e">
        <f>VLOOKUP($A97,#REF!,7,0)&amp;""</f>
        <v>#REF!</v>
      </c>
      <c r="I97" s="10" t="e">
        <f>VLOOKUP($A97,#REF!,8,0)&amp;""</f>
        <v>#REF!</v>
      </c>
      <c r="J97" s="10" t="e">
        <f>VLOOKUP($A97,#REF!,9,0)&amp;""</f>
        <v>#REF!</v>
      </c>
      <c r="K97" s="10" t="e">
        <f t="shared" si="14"/>
        <v>#REF!</v>
      </c>
      <c r="L97" s="74" t="e">
        <f>IF($E97="Not Scored", "N/A",IF(AND($D97='Auto Responses'!$J$27,$H97=""),"N/A",IF(AND($D97='Auto Responses'!$J$27,$H97='Auto Responses'!$J$7,),1,IF(AND($D97='Auto Responses'!$J$27,$H97='Auto Responses'!$J$8),0,IF($F97=$G97,1,0)))))</f>
        <v>#REF!</v>
      </c>
      <c r="M97" s="10" t="e">
        <f>VLOOKUP($A97,#REF!,10,0)&amp;""</f>
        <v>#REF!</v>
      </c>
      <c r="N97" s="10" t="e">
        <f t="shared" si="15"/>
        <v>#REF!</v>
      </c>
      <c r="O97" s="74" t="e">
        <f t="shared" si="16"/>
        <v>#REF!</v>
      </c>
      <c r="P97" s="74" t="e">
        <f t="shared" si="17"/>
        <v>#REF!</v>
      </c>
      <c r="Q97" s="74" t="e">
        <f t="shared" si="18"/>
        <v>#REF!</v>
      </c>
      <c r="R97" s="74" t="e">
        <f t="shared" si="22"/>
        <v>#REF!</v>
      </c>
      <c r="S97" s="74" t="e">
        <f t="shared" si="19"/>
        <v>#REF!</v>
      </c>
      <c r="T97" s="74" t="e">
        <f t="shared" si="20"/>
        <v>#REF!</v>
      </c>
      <c r="U97" s="74" t="e">
        <f t="shared" si="23"/>
        <v>#REF!</v>
      </c>
      <c r="V97" s="74" t="e">
        <f t="shared" si="21"/>
        <v>#REF!</v>
      </c>
    </row>
    <row r="98" spans="1:22" ht="57" customHeight="1" x14ac:dyDescent="0.2">
      <c r="A98" s="10" t="str">
        <f>Questions!$A98</f>
        <v>CHNG-03</v>
      </c>
      <c r="B98" s="10" t="str">
        <f t="shared" si="13"/>
        <v>CHNG</v>
      </c>
      <c r="C98" s="10" t="str">
        <f>VLOOKUP($A98,Questions!$A$3:$L$333,2,0)&amp;""</f>
        <v>Do you have an implemented system configuration management process (e.g.,secure "gold" images, etc.)?*</v>
      </c>
      <c r="D98" s="10" t="str">
        <f>VLOOKUP($A98,Questions!$A$3:$L$333,11,0)&amp;""</f>
        <v/>
      </c>
      <c r="E98" s="10" t="str">
        <f>VLOOKUP($A98,Questions!$A$3:$L$333,12,0)&amp;""</f>
        <v>Organization</v>
      </c>
      <c r="F98" s="10" t="e">
        <f>VLOOKUP($A98,#REF!,3,0)&amp;""</f>
        <v>#REF!</v>
      </c>
      <c r="G98" s="10" t="e">
        <f>VLOOKUP($A98,#REF!,6,0)&amp;""</f>
        <v>#REF!</v>
      </c>
      <c r="H98" s="10" t="e">
        <f>VLOOKUP($A98,#REF!,7,0)&amp;""</f>
        <v>#REF!</v>
      </c>
      <c r="I98" s="10" t="e">
        <f>VLOOKUP($A98,#REF!,8,0)&amp;""</f>
        <v>#REF!</v>
      </c>
      <c r="J98" s="10" t="e">
        <f>VLOOKUP($A98,#REF!,9,0)&amp;""</f>
        <v>#REF!</v>
      </c>
      <c r="K98" s="10" t="e">
        <f t="shared" si="14"/>
        <v>#REF!</v>
      </c>
      <c r="L98" s="74" t="e">
        <f>IF($E98="Not Scored", "N/A",IF(AND($D98='Auto Responses'!$J$27,$H98=""),"N/A",IF(AND($D98='Auto Responses'!$J$27,$H98='Auto Responses'!$J$7,),1,IF(AND($D98='Auto Responses'!$J$27,$H98='Auto Responses'!$J$8),0,IF($F98=$G98,1,0)))))</f>
        <v>#REF!</v>
      </c>
      <c r="M98" s="10" t="e">
        <f>VLOOKUP($A98,#REF!,10,0)&amp;""</f>
        <v>#REF!</v>
      </c>
      <c r="N98" s="10" t="e">
        <f t="shared" si="15"/>
        <v>#REF!</v>
      </c>
      <c r="O98" s="74" t="e">
        <f t="shared" si="16"/>
        <v>#REF!</v>
      </c>
      <c r="P98" s="74" t="e">
        <f t="shared" si="17"/>
        <v>#REF!</v>
      </c>
      <c r="Q98" s="74" t="e">
        <f t="shared" si="18"/>
        <v>#REF!</v>
      </c>
      <c r="R98" s="74" t="e">
        <f t="shared" si="22"/>
        <v>#REF!</v>
      </c>
      <c r="S98" s="74" t="e">
        <f t="shared" si="19"/>
        <v>#REF!</v>
      </c>
      <c r="T98" s="74" t="e">
        <f t="shared" si="20"/>
        <v>#REF!</v>
      </c>
      <c r="U98" s="74" t="e">
        <f t="shared" si="23"/>
        <v>#REF!</v>
      </c>
      <c r="V98" s="74" t="e">
        <f t="shared" si="21"/>
        <v>#REF!</v>
      </c>
    </row>
    <row r="99" spans="1:22" ht="57" customHeight="1" x14ac:dyDescent="0.2">
      <c r="A99" s="10" t="str">
        <f>Questions!$A99</f>
        <v>CHNG-04</v>
      </c>
      <c r="B99" s="10" t="str">
        <f t="shared" si="13"/>
        <v>CHNG</v>
      </c>
      <c r="C99" s="10" t="str">
        <f>VLOOKUP($A99,Questions!$A$3:$L$333,2,0)&amp;""</f>
        <v>Do you have a documented change management process?</v>
      </c>
      <c r="D99" s="10" t="str">
        <f>VLOOKUP($A99,Questions!$A$3:$L$333,11,0)&amp;""</f>
        <v/>
      </c>
      <c r="E99" s="10" t="str">
        <f>VLOOKUP($A99,Questions!$A$3:$L$333,12,0)&amp;""</f>
        <v>Organization</v>
      </c>
      <c r="F99" s="10" t="e">
        <f>VLOOKUP($A99,#REF!,3,0)&amp;""</f>
        <v>#REF!</v>
      </c>
      <c r="G99" s="10" t="e">
        <f>VLOOKUP($A99,#REF!,6,0)&amp;""</f>
        <v>#REF!</v>
      </c>
      <c r="H99" s="10" t="e">
        <f>VLOOKUP($A99,#REF!,7,0)&amp;""</f>
        <v>#REF!</v>
      </c>
      <c r="I99" s="10" t="e">
        <f>VLOOKUP($A99,#REF!,8,0)&amp;""</f>
        <v>#REF!</v>
      </c>
      <c r="J99" s="10" t="e">
        <f>VLOOKUP($A99,#REF!,9,0)&amp;""</f>
        <v>#REF!</v>
      </c>
      <c r="K99" s="10" t="e">
        <f t="shared" si="14"/>
        <v>#REF!</v>
      </c>
      <c r="L99" s="74" t="e">
        <f>IF($E99="Not Scored", "N/A",IF(AND($D99='Auto Responses'!$J$27,$H99=""),"N/A",IF(AND($D99='Auto Responses'!$J$27,$H99='Auto Responses'!$J$7,),1,IF(AND($D99='Auto Responses'!$J$27,$H99='Auto Responses'!$J$8),0,IF($F99=$G99,1,0)))))</f>
        <v>#REF!</v>
      </c>
      <c r="M99" s="10" t="e">
        <f>VLOOKUP($A99,#REF!,10,0)&amp;""</f>
        <v>#REF!</v>
      </c>
      <c r="N99" s="10" t="e">
        <f t="shared" si="15"/>
        <v>#REF!</v>
      </c>
      <c r="O99" s="74" t="e">
        <f t="shared" si="16"/>
        <v>#REF!</v>
      </c>
      <c r="P99" s="74" t="e">
        <f t="shared" si="17"/>
        <v>#REF!</v>
      </c>
      <c r="Q99" s="74" t="e">
        <f t="shared" si="18"/>
        <v>#REF!</v>
      </c>
      <c r="R99" s="74" t="e">
        <f t="shared" si="22"/>
        <v>#REF!</v>
      </c>
      <c r="S99" s="74" t="e">
        <f t="shared" si="19"/>
        <v>#REF!</v>
      </c>
      <c r="T99" s="74" t="e">
        <f t="shared" si="20"/>
        <v>#REF!</v>
      </c>
      <c r="U99" s="74" t="e">
        <f t="shared" si="23"/>
        <v>#REF!</v>
      </c>
      <c r="V99" s="74" t="e">
        <f t="shared" si="21"/>
        <v>#REF!</v>
      </c>
    </row>
    <row r="100" spans="1:22" ht="57" customHeight="1" x14ac:dyDescent="0.2">
      <c r="A100" s="10" t="str">
        <f>Questions!$A100</f>
        <v>CHNG-05</v>
      </c>
      <c r="B100" s="10" t="str">
        <f t="shared" si="13"/>
        <v>CHNG</v>
      </c>
      <c r="C100" s="10" t="str">
        <f>VLOOKUP($A100,Questions!$A$3:$L$333,2,0)&amp;""</f>
        <v>Does your change management process minimally include authorization, impact analysis, testing, and validation before moving changes to production?</v>
      </c>
      <c r="D100" s="10" t="str">
        <f>VLOOKUP($A100,Questions!$A$3:$L$333,11,0)&amp;""</f>
        <v/>
      </c>
      <c r="E100" s="10" t="str">
        <f>VLOOKUP($A100,Questions!$A$3:$L$333,12,0)&amp;""</f>
        <v>Organization</v>
      </c>
      <c r="F100" s="10" t="e">
        <f>VLOOKUP($A100,#REF!,3,0)&amp;""</f>
        <v>#REF!</v>
      </c>
      <c r="G100" s="10" t="e">
        <f>VLOOKUP($A100,#REF!,6,0)&amp;""</f>
        <v>#REF!</v>
      </c>
      <c r="H100" s="10" t="e">
        <f>VLOOKUP($A100,#REF!,7,0)&amp;""</f>
        <v>#REF!</v>
      </c>
      <c r="I100" s="10" t="e">
        <f>VLOOKUP($A100,#REF!,8,0)&amp;""</f>
        <v>#REF!</v>
      </c>
      <c r="J100" s="10" t="e">
        <f>VLOOKUP($A100,#REF!,9,0)&amp;""</f>
        <v>#REF!</v>
      </c>
      <c r="K100" s="10" t="e">
        <f t="shared" si="14"/>
        <v>#REF!</v>
      </c>
      <c r="L100" s="74" t="e">
        <f>IF($E100="Not Scored", "N/A",IF(AND($D100='Auto Responses'!$J$27,$H100=""),"N/A",IF(AND($D100='Auto Responses'!$J$27,$H100='Auto Responses'!$J$7,),1,IF(AND($D100='Auto Responses'!$J$27,$H100='Auto Responses'!$J$8),0,IF($F100=$G100,1,0)))))</f>
        <v>#REF!</v>
      </c>
      <c r="M100" s="10" t="e">
        <f>VLOOKUP($A100,#REF!,10,0)&amp;""</f>
        <v>#REF!</v>
      </c>
      <c r="N100" s="10" t="e">
        <f t="shared" si="15"/>
        <v>#REF!</v>
      </c>
      <c r="O100" s="74" t="e">
        <f t="shared" si="16"/>
        <v>#REF!</v>
      </c>
      <c r="P100" s="74" t="e">
        <f t="shared" si="17"/>
        <v>#REF!</v>
      </c>
      <c r="Q100" s="74" t="e">
        <f t="shared" si="18"/>
        <v>#REF!</v>
      </c>
      <c r="R100" s="74" t="e">
        <f t="shared" ref="R100:R131" si="24">R99+Q100</f>
        <v>#REF!</v>
      </c>
      <c r="S100" s="74" t="e">
        <f t="shared" si="19"/>
        <v>#REF!</v>
      </c>
      <c r="T100" s="74" t="e">
        <f t="shared" si="20"/>
        <v>#REF!</v>
      </c>
      <c r="U100" s="74" t="e">
        <f t="shared" ref="U100:U131" si="25">U99+T100</f>
        <v>#REF!</v>
      </c>
      <c r="V100" s="74" t="e">
        <f t="shared" si="21"/>
        <v>#REF!</v>
      </c>
    </row>
    <row r="101" spans="1:22" ht="57" customHeight="1" x14ac:dyDescent="0.2">
      <c r="A101" s="10" t="str">
        <f>Questions!$A101</f>
        <v>CHNG-06</v>
      </c>
      <c r="B101" s="10" t="str">
        <f t="shared" si="13"/>
        <v>CHNG</v>
      </c>
      <c r="C101" s="10" t="str">
        <f>VLOOKUP($A101,Questions!$A$3:$L$333,2,0)&amp;""</f>
        <v>Does your change management process verify that all required third-party libraries and dependencies are still supported with each major change?</v>
      </c>
      <c r="D101" s="10" t="str">
        <f>VLOOKUP($A101,Questions!$A$3:$L$333,11,0)&amp;""</f>
        <v/>
      </c>
      <c r="E101" s="10" t="str">
        <f>VLOOKUP($A101,Questions!$A$3:$L$333,12,0)&amp;""</f>
        <v>Organization</v>
      </c>
      <c r="F101" s="10" t="e">
        <f>VLOOKUP($A101,#REF!,3,0)&amp;""</f>
        <v>#REF!</v>
      </c>
      <c r="G101" s="10" t="e">
        <f>VLOOKUP($A101,#REF!,6,0)&amp;""</f>
        <v>#REF!</v>
      </c>
      <c r="H101" s="10" t="e">
        <f>VLOOKUP($A101,#REF!,7,0)&amp;""</f>
        <v>#REF!</v>
      </c>
      <c r="I101" s="10" t="e">
        <f>VLOOKUP($A101,#REF!,8,0)&amp;""</f>
        <v>#REF!</v>
      </c>
      <c r="J101" s="10" t="e">
        <f>VLOOKUP($A101,#REF!,9,0)&amp;""</f>
        <v>#REF!</v>
      </c>
      <c r="K101" s="10" t="e">
        <f t="shared" si="14"/>
        <v>#REF!</v>
      </c>
      <c r="L101" s="74" t="e">
        <f>IF($E101="Not Scored", "N/A",IF(AND($D101='Auto Responses'!$J$27,$H101=""),"N/A",IF(AND($D101='Auto Responses'!$J$27,$H101='Auto Responses'!$J$7,),1,IF(AND($D101='Auto Responses'!$J$27,$H101='Auto Responses'!$J$8),0,IF($F101=$G101,1,0)))))</f>
        <v>#REF!</v>
      </c>
      <c r="M101" s="10" t="e">
        <f>VLOOKUP($A101,#REF!,10,0)&amp;""</f>
        <v>#REF!</v>
      </c>
      <c r="N101" s="10" t="e">
        <f t="shared" si="15"/>
        <v>#REF!</v>
      </c>
      <c r="O101" s="74" t="e">
        <f t="shared" si="16"/>
        <v>#REF!</v>
      </c>
      <c r="P101" s="74" t="e">
        <f t="shared" si="17"/>
        <v>#REF!</v>
      </c>
      <c r="Q101" s="74" t="e">
        <f t="shared" si="18"/>
        <v>#REF!</v>
      </c>
      <c r="R101" s="74" t="e">
        <f t="shared" si="24"/>
        <v>#REF!</v>
      </c>
      <c r="S101" s="74" t="e">
        <f t="shared" si="19"/>
        <v>#REF!</v>
      </c>
      <c r="T101" s="74" t="e">
        <f t="shared" si="20"/>
        <v>#REF!</v>
      </c>
      <c r="U101" s="74" t="e">
        <f t="shared" si="25"/>
        <v>#REF!</v>
      </c>
      <c r="V101" s="74" t="e">
        <f t="shared" si="21"/>
        <v>#REF!</v>
      </c>
    </row>
    <row r="102" spans="1:22" ht="57" customHeight="1" x14ac:dyDescent="0.2">
      <c r="A102" s="10" t="str">
        <f>Questions!$A102</f>
        <v>CHNG-07</v>
      </c>
      <c r="B102" s="10" t="str">
        <f t="shared" si="13"/>
        <v>CHNG</v>
      </c>
      <c r="C102" s="10" t="str">
        <f>VLOOKUP($A102,Questions!$A$3:$L$333,2,0)&amp;""</f>
        <v>Do you have policy and procedure, currently implemented, managing how critical patches are applied to all systems and applications?</v>
      </c>
      <c r="D102" s="10" t="str">
        <f>VLOOKUP($A102,Questions!$A$3:$L$333,11,0)&amp;""</f>
        <v/>
      </c>
      <c r="E102" s="10" t="str">
        <f>VLOOKUP($A102,Questions!$A$3:$L$333,12,0)&amp;""</f>
        <v>Organization</v>
      </c>
      <c r="F102" s="10" t="e">
        <f>VLOOKUP($A102,#REF!,3,0)&amp;""</f>
        <v>#REF!</v>
      </c>
      <c r="G102" s="10" t="e">
        <f>VLOOKUP($A102,#REF!,6,0)&amp;""</f>
        <v>#REF!</v>
      </c>
      <c r="H102" s="10" t="e">
        <f>VLOOKUP($A102,#REF!,7,0)&amp;""</f>
        <v>#REF!</v>
      </c>
      <c r="I102" s="10" t="e">
        <f>VLOOKUP($A102,#REF!,8,0)&amp;""</f>
        <v>#REF!</v>
      </c>
      <c r="J102" s="10" t="e">
        <f>VLOOKUP($A102,#REF!,9,0)&amp;""</f>
        <v>#REF!</v>
      </c>
      <c r="K102" s="10" t="e">
        <f t="shared" si="14"/>
        <v>#REF!</v>
      </c>
      <c r="L102" s="74" t="e">
        <f>IF($E102="Not Scored", "N/A",IF(AND($D102='Auto Responses'!$J$27,$H102=""),"N/A",IF(AND($D102='Auto Responses'!$J$27,$H102='Auto Responses'!$J$7,),1,IF(AND($D102='Auto Responses'!$J$27,$H102='Auto Responses'!$J$8),0,IF($F102=$G102,1,0)))))</f>
        <v>#REF!</v>
      </c>
      <c r="M102" s="10" t="e">
        <f>VLOOKUP($A102,#REF!,10,0)&amp;""</f>
        <v>#REF!</v>
      </c>
      <c r="N102" s="10" t="e">
        <f t="shared" si="15"/>
        <v>#REF!</v>
      </c>
      <c r="O102" s="74" t="e">
        <f t="shared" si="16"/>
        <v>#REF!</v>
      </c>
      <c r="P102" s="74" t="e">
        <f t="shared" si="17"/>
        <v>#REF!</v>
      </c>
      <c r="Q102" s="74" t="e">
        <f t="shared" si="18"/>
        <v>#REF!</v>
      </c>
      <c r="R102" s="74" t="e">
        <f t="shared" si="24"/>
        <v>#REF!</v>
      </c>
      <c r="S102" s="74" t="e">
        <f t="shared" si="19"/>
        <v>#REF!</v>
      </c>
      <c r="T102" s="74" t="e">
        <f t="shared" si="20"/>
        <v>#REF!</v>
      </c>
      <c r="U102" s="74" t="e">
        <f t="shared" si="25"/>
        <v>#REF!</v>
      </c>
      <c r="V102" s="74" t="e">
        <f t="shared" si="21"/>
        <v>#REF!</v>
      </c>
    </row>
    <row r="103" spans="1:22" ht="57" customHeight="1" x14ac:dyDescent="0.2">
      <c r="A103" s="10" t="str">
        <f>Questions!$A103</f>
        <v>CHNG-08</v>
      </c>
      <c r="B103" s="10" t="str">
        <f t="shared" si="13"/>
        <v>CHNG</v>
      </c>
      <c r="C103" s="10" t="str">
        <f>VLOOKUP($A103,Questions!$A$3:$L$333,2,0)&amp;""</f>
        <v>Have you implemented policies and procedures that guide how security risks are mitigated until patches can be applied?</v>
      </c>
      <c r="D103" s="10" t="str">
        <f>VLOOKUP($A103,Questions!$A$3:$L$333,11,0)&amp;""</f>
        <v/>
      </c>
      <c r="E103" s="10" t="str">
        <f>VLOOKUP($A103,Questions!$A$3:$L$333,12,0)&amp;""</f>
        <v>Organization</v>
      </c>
      <c r="F103" s="10" t="e">
        <f>VLOOKUP($A103,#REF!,3,0)&amp;""</f>
        <v>#REF!</v>
      </c>
      <c r="G103" s="10" t="e">
        <f>VLOOKUP($A103,#REF!,6,0)&amp;""</f>
        <v>#REF!</v>
      </c>
      <c r="H103" s="10" t="e">
        <f>VLOOKUP($A103,#REF!,7,0)&amp;""</f>
        <v>#REF!</v>
      </c>
      <c r="I103" s="10" t="e">
        <f>VLOOKUP($A103,#REF!,8,0)&amp;""</f>
        <v>#REF!</v>
      </c>
      <c r="J103" s="10" t="e">
        <f>VLOOKUP($A103,#REF!,9,0)&amp;""</f>
        <v>#REF!</v>
      </c>
      <c r="K103" s="10" t="e">
        <f t="shared" si="14"/>
        <v>#REF!</v>
      </c>
      <c r="L103" s="74" t="e">
        <f>IF($E103="Not Scored", "N/A",IF(AND($D103='Auto Responses'!$J$27,$H103=""),"N/A",IF(AND($D103='Auto Responses'!$J$27,$H103='Auto Responses'!$J$7,),1,IF(AND($D103='Auto Responses'!$J$27,$H103='Auto Responses'!$J$8),0,IF($F103=$G103,1,0)))))</f>
        <v>#REF!</v>
      </c>
      <c r="M103" s="10" t="e">
        <f>VLOOKUP($A103,#REF!,10,0)&amp;""</f>
        <v>#REF!</v>
      </c>
      <c r="N103" s="10" t="e">
        <f t="shared" si="15"/>
        <v>#REF!</v>
      </c>
      <c r="O103" s="74" t="e">
        <f t="shared" si="16"/>
        <v>#REF!</v>
      </c>
      <c r="P103" s="74" t="e">
        <f t="shared" si="17"/>
        <v>#REF!</v>
      </c>
      <c r="Q103" s="74" t="e">
        <f t="shared" si="18"/>
        <v>#REF!</v>
      </c>
      <c r="R103" s="74" t="e">
        <f t="shared" si="24"/>
        <v>#REF!</v>
      </c>
      <c r="S103" s="74" t="e">
        <f t="shared" si="19"/>
        <v>#REF!</v>
      </c>
      <c r="T103" s="74" t="e">
        <f t="shared" si="20"/>
        <v>#REF!</v>
      </c>
      <c r="U103" s="74" t="e">
        <f t="shared" si="25"/>
        <v>#REF!</v>
      </c>
      <c r="V103" s="74" t="e">
        <f t="shared" si="21"/>
        <v>#REF!</v>
      </c>
    </row>
    <row r="104" spans="1:22" ht="57" customHeight="1" x14ac:dyDescent="0.2">
      <c r="A104" s="10" t="str">
        <f>Questions!$A104</f>
        <v>CHNG-09</v>
      </c>
      <c r="B104" s="10" t="str">
        <f t="shared" si="13"/>
        <v>CHNG</v>
      </c>
      <c r="C104" s="10" t="str">
        <f>VLOOKUP($A104,Questions!$A$3:$L$333,2,0)&amp;""</f>
        <v>Do clients have the option to not participate in or postpone an upgrade to a new release?</v>
      </c>
      <c r="D104" s="10" t="str">
        <f>VLOOKUP($A104,Questions!$A$3:$L$333,11,0)&amp;""</f>
        <v/>
      </c>
      <c r="E104" s="10" t="str">
        <f>VLOOKUP($A104,Questions!$A$3:$L$333,12,0)&amp;""</f>
        <v>Organization</v>
      </c>
      <c r="F104" s="10" t="e">
        <f>VLOOKUP($A104,#REF!,3,0)&amp;""</f>
        <v>#REF!</v>
      </c>
      <c r="G104" s="10" t="e">
        <f>VLOOKUP($A104,#REF!,6,0)&amp;""</f>
        <v>#REF!</v>
      </c>
      <c r="H104" s="10" t="e">
        <f>VLOOKUP($A104,#REF!,7,0)&amp;""</f>
        <v>#REF!</v>
      </c>
      <c r="I104" s="10" t="e">
        <f>VLOOKUP($A104,#REF!,8,0)&amp;""</f>
        <v>#REF!</v>
      </c>
      <c r="J104" s="10" t="e">
        <f>VLOOKUP($A104,#REF!,9,0)&amp;""</f>
        <v>#REF!</v>
      </c>
      <c r="K104" s="10" t="e">
        <f t="shared" si="14"/>
        <v>#REF!</v>
      </c>
      <c r="L104" s="74" t="e">
        <f>IF($E104="Not Scored", "N/A",IF(AND($D104='Auto Responses'!$J$27,$H104=""),"N/A",IF(AND($D104='Auto Responses'!$J$27,$H104='Auto Responses'!$J$7,),1,IF(AND($D104='Auto Responses'!$J$27,$H104='Auto Responses'!$J$8),0,IF($F104=$G104,1,0)))))</f>
        <v>#REF!</v>
      </c>
      <c r="M104" s="10" t="e">
        <f>VLOOKUP($A104,#REF!,10,0)&amp;""</f>
        <v>#REF!</v>
      </c>
      <c r="N104" s="10" t="e">
        <f t="shared" si="15"/>
        <v>#REF!</v>
      </c>
      <c r="O104" s="74" t="e">
        <f t="shared" si="16"/>
        <v>#REF!</v>
      </c>
      <c r="P104" s="74" t="e">
        <f t="shared" si="17"/>
        <v>#REF!</v>
      </c>
      <c r="Q104" s="74" t="e">
        <f t="shared" si="18"/>
        <v>#REF!</v>
      </c>
      <c r="R104" s="74" t="e">
        <f t="shared" si="24"/>
        <v>#REF!</v>
      </c>
      <c r="S104" s="74" t="e">
        <f t="shared" si="19"/>
        <v>#REF!</v>
      </c>
      <c r="T104" s="74" t="e">
        <f t="shared" si="20"/>
        <v>#REF!</v>
      </c>
      <c r="U104" s="74" t="e">
        <f t="shared" si="25"/>
        <v>#REF!</v>
      </c>
      <c r="V104" s="74" t="e">
        <f t="shared" si="21"/>
        <v>#REF!</v>
      </c>
    </row>
    <row r="105" spans="1:22" ht="57" customHeight="1" x14ac:dyDescent="0.2">
      <c r="A105" s="10" t="str">
        <f>Questions!$A105</f>
        <v>CHNG-10</v>
      </c>
      <c r="B105" s="10" t="str">
        <f t="shared" si="13"/>
        <v>CHNG</v>
      </c>
      <c r="C105" s="10" t="str">
        <f>VLOOKUP($A105,Questions!$A$3:$L$333,2,0)&amp;""</f>
        <v>Do you have a fully implemented solution support strategy that defines how many concurrent versions you support?</v>
      </c>
      <c r="D105" s="10" t="str">
        <f>VLOOKUP($A105,Questions!$A$3:$L$333,11,0)&amp;""</f>
        <v/>
      </c>
      <c r="E105" s="10" t="str">
        <f>VLOOKUP($A105,Questions!$A$3:$L$333,12,0)&amp;""</f>
        <v>Organization</v>
      </c>
      <c r="F105" s="10" t="e">
        <f>VLOOKUP($A105,#REF!,3,0)&amp;""</f>
        <v>#REF!</v>
      </c>
      <c r="G105" s="10" t="e">
        <f>VLOOKUP($A105,#REF!,6,0)&amp;""</f>
        <v>#REF!</v>
      </c>
      <c r="H105" s="10" t="e">
        <f>VLOOKUP($A105,#REF!,7,0)&amp;""</f>
        <v>#REF!</v>
      </c>
      <c r="I105" s="10" t="e">
        <f>VLOOKUP($A105,#REF!,8,0)&amp;""</f>
        <v>#REF!</v>
      </c>
      <c r="J105" s="10" t="e">
        <f>VLOOKUP($A105,#REF!,9,0)&amp;""</f>
        <v>#REF!</v>
      </c>
      <c r="K105" s="10" t="e">
        <f t="shared" si="14"/>
        <v>#REF!</v>
      </c>
      <c r="L105" s="74" t="e">
        <f>IF($E105="Not Scored", "N/A",IF(AND($D105='Auto Responses'!$J$27,$H105=""),"N/A",IF(AND($D105='Auto Responses'!$J$27,$H105='Auto Responses'!$J$7,),1,IF(AND($D105='Auto Responses'!$J$27,$H105='Auto Responses'!$J$8),0,IF($F105=$G105,1,0)))))</f>
        <v>#REF!</v>
      </c>
      <c r="M105" s="10" t="e">
        <f>VLOOKUP($A105,#REF!,10,0)&amp;""</f>
        <v>#REF!</v>
      </c>
      <c r="N105" s="10" t="e">
        <f t="shared" si="15"/>
        <v>#REF!</v>
      </c>
      <c r="O105" s="74" t="e">
        <f t="shared" si="16"/>
        <v>#REF!</v>
      </c>
      <c r="P105" s="74" t="e">
        <f t="shared" si="17"/>
        <v>#REF!</v>
      </c>
      <c r="Q105" s="74" t="e">
        <f t="shared" si="18"/>
        <v>#REF!</v>
      </c>
      <c r="R105" s="74" t="e">
        <f t="shared" si="24"/>
        <v>#REF!</v>
      </c>
      <c r="S105" s="74" t="e">
        <f t="shared" si="19"/>
        <v>#REF!</v>
      </c>
      <c r="T105" s="74" t="e">
        <f t="shared" si="20"/>
        <v>#REF!</v>
      </c>
      <c r="U105" s="74" t="e">
        <f t="shared" si="25"/>
        <v>#REF!</v>
      </c>
      <c r="V105" s="74" t="e">
        <f t="shared" si="21"/>
        <v>#REF!</v>
      </c>
    </row>
    <row r="106" spans="1:22" ht="57" customHeight="1" x14ac:dyDescent="0.2">
      <c r="A106" s="10" t="str">
        <f>Questions!$A106</f>
        <v>CHNG-11</v>
      </c>
      <c r="B106" s="10" t="str">
        <f t="shared" si="13"/>
        <v>CHNG</v>
      </c>
      <c r="C106" s="10" t="str">
        <f>VLOOKUP($A106,Questions!$A$3:$L$333,2,0)&amp;""</f>
        <v>Do you have a release schedule for product updates?</v>
      </c>
      <c r="D106" s="10" t="str">
        <f>VLOOKUP($A106,Questions!$A$3:$L$333,11,0)&amp;""</f>
        <v/>
      </c>
      <c r="E106" s="10" t="str">
        <f>VLOOKUP($A106,Questions!$A$3:$L$333,12,0)&amp;""</f>
        <v>Organization</v>
      </c>
      <c r="F106" s="10" t="e">
        <f>VLOOKUP($A106,#REF!,3,0)&amp;""</f>
        <v>#REF!</v>
      </c>
      <c r="G106" s="10" t="e">
        <f>VLOOKUP($A106,#REF!,6,0)&amp;""</f>
        <v>#REF!</v>
      </c>
      <c r="H106" s="10" t="e">
        <f>VLOOKUP($A106,#REF!,7,0)&amp;""</f>
        <v>#REF!</v>
      </c>
      <c r="I106" s="10" t="e">
        <f>VLOOKUP($A106,#REF!,8,0)&amp;""</f>
        <v>#REF!</v>
      </c>
      <c r="J106" s="10" t="e">
        <f>VLOOKUP($A106,#REF!,9,0)&amp;""</f>
        <v>#REF!</v>
      </c>
      <c r="K106" s="10" t="e">
        <f t="shared" si="14"/>
        <v>#REF!</v>
      </c>
      <c r="L106" s="74" t="e">
        <f>IF($E106="Not Scored", "N/A",IF(AND($D106='Auto Responses'!$J$27,$H106=""),"N/A",IF(AND($D106='Auto Responses'!$J$27,$H106='Auto Responses'!$J$7,),1,IF(AND($D106='Auto Responses'!$J$27,$H106='Auto Responses'!$J$8),0,IF($F106=$G106,1,0)))))</f>
        <v>#REF!</v>
      </c>
      <c r="M106" s="10" t="e">
        <f>VLOOKUP($A106,#REF!,10,0)&amp;""</f>
        <v>#REF!</v>
      </c>
      <c r="N106" s="10" t="e">
        <f t="shared" si="15"/>
        <v>#REF!</v>
      </c>
      <c r="O106" s="74" t="e">
        <f t="shared" si="16"/>
        <v>#REF!</v>
      </c>
      <c r="P106" s="74" t="e">
        <f t="shared" si="17"/>
        <v>#REF!</v>
      </c>
      <c r="Q106" s="74" t="e">
        <f t="shared" si="18"/>
        <v>#REF!</v>
      </c>
      <c r="R106" s="74" t="e">
        <f t="shared" si="24"/>
        <v>#REF!</v>
      </c>
      <c r="S106" s="74" t="e">
        <f t="shared" si="19"/>
        <v>#REF!</v>
      </c>
      <c r="T106" s="74" t="e">
        <f t="shared" si="20"/>
        <v>#REF!</v>
      </c>
      <c r="U106" s="74" t="e">
        <f t="shared" si="25"/>
        <v>#REF!</v>
      </c>
      <c r="V106" s="74" t="e">
        <f t="shared" si="21"/>
        <v>#REF!</v>
      </c>
    </row>
    <row r="107" spans="1:22" ht="57" customHeight="1" x14ac:dyDescent="0.2">
      <c r="A107" s="10" t="str">
        <f>Questions!$A107</f>
        <v>CHNG-12</v>
      </c>
      <c r="B107" s="10" t="str">
        <f t="shared" si="13"/>
        <v>CHNG</v>
      </c>
      <c r="C107" s="10" t="str">
        <f>VLOOKUP($A107,Questions!$A$3:$L$333,2,0)&amp;""</f>
        <v>Do you have a technology roadmap, for at least the next two years, for enhancements and bug fixes for the solution being assessed?</v>
      </c>
      <c r="D107" s="10" t="str">
        <f>VLOOKUP($A107,Questions!$A$3:$L$333,11,0)&amp;""</f>
        <v/>
      </c>
      <c r="E107" s="10" t="str">
        <f>VLOOKUP($A107,Questions!$A$3:$L$333,12,0)&amp;""</f>
        <v>Organization</v>
      </c>
      <c r="F107" s="10" t="e">
        <f>VLOOKUP($A107,#REF!,3,0)&amp;""</f>
        <v>#REF!</v>
      </c>
      <c r="G107" s="10" t="e">
        <f>VLOOKUP($A107,#REF!,6,0)&amp;""</f>
        <v>#REF!</v>
      </c>
      <c r="H107" s="10" t="e">
        <f>VLOOKUP($A107,#REF!,7,0)&amp;""</f>
        <v>#REF!</v>
      </c>
      <c r="I107" s="10" t="e">
        <f>VLOOKUP($A107,#REF!,8,0)&amp;""</f>
        <v>#REF!</v>
      </c>
      <c r="J107" s="10" t="e">
        <f>VLOOKUP($A107,#REF!,9,0)&amp;""</f>
        <v>#REF!</v>
      </c>
      <c r="K107" s="10" t="e">
        <f t="shared" si="14"/>
        <v>#REF!</v>
      </c>
      <c r="L107" s="74" t="e">
        <f>IF($E107="Not Scored", "N/A",IF(AND($D107='Auto Responses'!$J$27,$H107=""),"N/A",IF(AND($D107='Auto Responses'!$J$27,$H107='Auto Responses'!$J$7,),1,IF(AND($D107='Auto Responses'!$J$27,$H107='Auto Responses'!$J$8),0,IF($F107=$G107,1,0)))))</f>
        <v>#REF!</v>
      </c>
      <c r="M107" s="10" t="e">
        <f>VLOOKUP($A107,#REF!,10,0)&amp;""</f>
        <v>#REF!</v>
      </c>
      <c r="N107" s="10" t="e">
        <f t="shared" si="15"/>
        <v>#REF!</v>
      </c>
      <c r="O107" s="74" t="e">
        <f t="shared" si="16"/>
        <v>#REF!</v>
      </c>
      <c r="P107" s="74" t="e">
        <f t="shared" si="17"/>
        <v>#REF!</v>
      </c>
      <c r="Q107" s="74" t="e">
        <f t="shared" si="18"/>
        <v>#REF!</v>
      </c>
      <c r="R107" s="74" t="e">
        <f t="shared" si="24"/>
        <v>#REF!</v>
      </c>
      <c r="S107" s="74" t="e">
        <f t="shared" si="19"/>
        <v>#REF!</v>
      </c>
      <c r="T107" s="74" t="e">
        <f t="shared" si="20"/>
        <v>#REF!</v>
      </c>
      <c r="U107" s="74" t="e">
        <f t="shared" si="25"/>
        <v>#REF!</v>
      </c>
      <c r="V107" s="74" t="e">
        <f t="shared" si="21"/>
        <v>#REF!</v>
      </c>
    </row>
    <row r="108" spans="1:22" ht="57" customHeight="1" x14ac:dyDescent="0.2">
      <c r="A108" s="10" t="str">
        <f>Questions!$A108</f>
        <v>CHNG-13</v>
      </c>
      <c r="B108" s="10" t="str">
        <f t="shared" si="13"/>
        <v>CHNG</v>
      </c>
      <c r="C108" s="10" t="str">
        <f>VLOOKUP($A108,Questions!$A$3:$L$333,2,0)&amp;""</f>
        <v>Can solution updates be completed without institutional involvement (i.e., technically or organizationally)?</v>
      </c>
      <c r="D108" s="10" t="str">
        <f>VLOOKUP($A108,Questions!$A$3:$L$333,11,0)&amp;""</f>
        <v/>
      </c>
      <c r="E108" s="10" t="str">
        <f>VLOOKUP($A108,Questions!$A$3:$L$333,12,0)&amp;""</f>
        <v>Organization</v>
      </c>
      <c r="F108" s="10" t="e">
        <f>VLOOKUP($A108,#REF!,3,0)&amp;""</f>
        <v>#REF!</v>
      </c>
      <c r="G108" s="10" t="e">
        <f>VLOOKUP($A108,#REF!,6,0)&amp;""</f>
        <v>#REF!</v>
      </c>
      <c r="H108" s="10" t="e">
        <f>VLOOKUP($A108,#REF!,7,0)&amp;""</f>
        <v>#REF!</v>
      </c>
      <c r="I108" s="10" t="e">
        <f>VLOOKUP($A108,#REF!,8,0)&amp;""</f>
        <v>#REF!</v>
      </c>
      <c r="J108" s="10" t="e">
        <f>VLOOKUP($A108,#REF!,9,0)&amp;""</f>
        <v>#REF!</v>
      </c>
      <c r="K108" s="10" t="e">
        <f t="shared" si="14"/>
        <v>#REF!</v>
      </c>
      <c r="L108" s="74" t="e">
        <f>IF($E108="Not Scored", "N/A",IF(AND($D108='Auto Responses'!$J$27,$H108=""),"N/A",IF(AND($D108='Auto Responses'!$J$27,$H108='Auto Responses'!$J$7,),1,IF(AND($D108='Auto Responses'!$J$27,$H108='Auto Responses'!$J$8),0,IF($F108=$G108,1,0)))))</f>
        <v>#REF!</v>
      </c>
      <c r="M108" s="10" t="e">
        <f>VLOOKUP($A108,#REF!,10,0)&amp;""</f>
        <v>#REF!</v>
      </c>
      <c r="N108" s="10" t="e">
        <f t="shared" si="15"/>
        <v>#REF!</v>
      </c>
      <c r="O108" s="74" t="e">
        <f t="shared" si="16"/>
        <v>#REF!</v>
      </c>
      <c r="P108" s="74" t="e">
        <f t="shared" si="17"/>
        <v>#REF!</v>
      </c>
      <c r="Q108" s="74" t="e">
        <f t="shared" si="18"/>
        <v>#REF!</v>
      </c>
      <c r="R108" s="74" t="e">
        <f t="shared" si="24"/>
        <v>#REF!</v>
      </c>
      <c r="S108" s="74" t="e">
        <f t="shared" si="19"/>
        <v>#REF!</v>
      </c>
      <c r="T108" s="74" t="e">
        <f t="shared" si="20"/>
        <v>#REF!</v>
      </c>
      <c r="U108" s="74" t="e">
        <f t="shared" si="25"/>
        <v>#REF!</v>
      </c>
      <c r="V108" s="74" t="e">
        <f t="shared" si="21"/>
        <v>#REF!</v>
      </c>
    </row>
    <row r="109" spans="1:22" ht="57" customHeight="1" x14ac:dyDescent="0.2">
      <c r="A109" s="10" t="str">
        <f>Questions!$A109</f>
        <v>CHNG-14</v>
      </c>
      <c r="B109" s="10" t="str">
        <f t="shared" si="13"/>
        <v>CHNG</v>
      </c>
      <c r="C109" s="10" t="str">
        <f>VLOOKUP($A109,Questions!$A$3:$L$333,2,0)&amp;""</f>
        <v>Are upgrades or system changes installed during off-peak hours or in a manner that does not impact the customer?</v>
      </c>
      <c r="D109" s="10" t="str">
        <f>VLOOKUP($A109,Questions!$A$3:$L$333,11,0)&amp;""</f>
        <v/>
      </c>
      <c r="E109" s="10" t="str">
        <f>VLOOKUP($A109,Questions!$A$3:$L$333,12,0)&amp;""</f>
        <v>Organization</v>
      </c>
      <c r="F109" s="10" t="e">
        <f>VLOOKUP($A109,#REF!,3,0)&amp;""</f>
        <v>#REF!</v>
      </c>
      <c r="G109" s="10" t="e">
        <f>VLOOKUP($A109,#REF!,6,0)&amp;""</f>
        <v>#REF!</v>
      </c>
      <c r="H109" s="10" t="e">
        <f>VLOOKUP($A109,#REF!,7,0)&amp;""</f>
        <v>#REF!</v>
      </c>
      <c r="I109" s="10" t="e">
        <f>VLOOKUP($A109,#REF!,8,0)&amp;""</f>
        <v>#REF!</v>
      </c>
      <c r="J109" s="10" t="e">
        <f>VLOOKUP($A109,#REF!,9,0)&amp;""</f>
        <v>#REF!</v>
      </c>
      <c r="K109" s="10" t="e">
        <f t="shared" si="14"/>
        <v>#REF!</v>
      </c>
      <c r="L109" s="74" t="e">
        <f>IF($E109="Not Scored", "N/A",IF(AND($D109='Auto Responses'!$J$27,$H109=""),"N/A",IF(AND($D109='Auto Responses'!$J$27,$H109='Auto Responses'!$J$7,),1,IF(AND($D109='Auto Responses'!$J$27,$H109='Auto Responses'!$J$8),0,IF($F109=$G109,1,0)))))</f>
        <v>#REF!</v>
      </c>
      <c r="M109" s="10" t="e">
        <f>VLOOKUP($A109,#REF!,10,0)&amp;""</f>
        <v>#REF!</v>
      </c>
      <c r="N109" s="10" t="e">
        <f t="shared" si="15"/>
        <v>#REF!</v>
      </c>
      <c r="O109" s="74" t="e">
        <f t="shared" si="16"/>
        <v>#REF!</v>
      </c>
      <c r="P109" s="74" t="e">
        <f t="shared" si="17"/>
        <v>#REF!</v>
      </c>
      <c r="Q109" s="74" t="e">
        <f t="shared" si="18"/>
        <v>#REF!</v>
      </c>
      <c r="R109" s="74" t="e">
        <f t="shared" si="24"/>
        <v>#REF!</v>
      </c>
      <c r="S109" s="74" t="e">
        <f t="shared" si="19"/>
        <v>#REF!</v>
      </c>
      <c r="T109" s="74" t="e">
        <f t="shared" si="20"/>
        <v>#REF!</v>
      </c>
      <c r="U109" s="74" t="e">
        <f t="shared" si="25"/>
        <v>#REF!</v>
      </c>
      <c r="V109" s="74" t="e">
        <f t="shared" si="21"/>
        <v>#REF!</v>
      </c>
    </row>
    <row r="110" spans="1:22" ht="57" customHeight="1" x14ac:dyDescent="0.2">
      <c r="A110" s="10" t="str">
        <f>Questions!$A110</f>
        <v>CHNG-15</v>
      </c>
      <c r="B110" s="10" t="str">
        <f t="shared" si="13"/>
        <v>CHNG</v>
      </c>
      <c r="C110" s="10" t="str">
        <f>VLOOKUP($A110,Questions!$A$3:$L$333,2,0)&amp;""</f>
        <v>Do procedures exist to provide that emergency changes are documented and authorized (including after-the-fact approval)?</v>
      </c>
      <c r="D110" s="10" t="str">
        <f>VLOOKUP($A110,Questions!$A$3:$L$333,11,0)&amp;""</f>
        <v/>
      </c>
      <c r="E110" s="10" t="str">
        <f>VLOOKUP($A110,Questions!$A$3:$L$333,12,0)&amp;""</f>
        <v>Organization</v>
      </c>
      <c r="F110" s="10" t="e">
        <f>VLOOKUP($A110,#REF!,3,0)&amp;""</f>
        <v>#REF!</v>
      </c>
      <c r="G110" s="10" t="e">
        <f>VLOOKUP($A110,#REF!,6,0)&amp;""</f>
        <v>#REF!</v>
      </c>
      <c r="H110" s="10" t="e">
        <f>VLOOKUP($A110,#REF!,7,0)&amp;""</f>
        <v>#REF!</v>
      </c>
      <c r="I110" s="10" t="e">
        <f>VLOOKUP($A110,#REF!,8,0)&amp;""</f>
        <v>#REF!</v>
      </c>
      <c r="J110" s="10" t="e">
        <f>VLOOKUP($A110,#REF!,9,0)&amp;""</f>
        <v>#REF!</v>
      </c>
      <c r="K110" s="10" t="e">
        <f t="shared" si="14"/>
        <v>#REF!</v>
      </c>
      <c r="L110" s="74" t="e">
        <f>IF($E110="Not Scored", "N/A",IF(AND($D110='Auto Responses'!$J$27,$H110=""),"N/A",IF(AND($D110='Auto Responses'!$J$27,$H110='Auto Responses'!$J$7,),1,IF(AND($D110='Auto Responses'!$J$27,$H110='Auto Responses'!$J$8),0,IF($F110=$G110,1,0)))))</f>
        <v>#REF!</v>
      </c>
      <c r="M110" s="10" t="e">
        <f>VLOOKUP($A110,#REF!,10,0)&amp;""</f>
        <v>#REF!</v>
      </c>
      <c r="N110" s="10" t="e">
        <f t="shared" si="15"/>
        <v>#REF!</v>
      </c>
      <c r="O110" s="74" t="e">
        <f t="shared" si="16"/>
        <v>#REF!</v>
      </c>
      <c r="P110" s="74" t="e">
        <f t="shared" si="17"/>
        <v>#REF!</v>
      </c>
      <c r="Q110" s="74" t="e">
        <f t="shared" si="18"/>
        <v>#REF!</v>
      </c>
      <c r="R110" s="74" t="e">
        <f t="shared" si="24"/>
        <v>#REF!</v>
      </c>
      <c r="S110" s="74" t="e">
        <f t="shared" si="19"/>
        <v>#REF!</v>
      </c>
      <c r="T110" s="74" t="e">
        <f t="shared" si="20"/>
        <v>#REF!</v>
      </c>
      <c r="U110" s="74" t="e">
        <f t="shared" si="25"/>
        <v>#REF!</v>
      </c>
      <c r="V110" s="74" t="e">
        <f t="shared" si="21"/>
        <v>#REF!</v>
      </c>
    </row>
    <row r="111" spans="1:22" ht="57" customHeight="1" x14ac:dyDescent="0.2">
      <c r="A111" s="10" t="str">
        <f>Questions!$A111</f>
        <v>CHNG-16</v>
      </c>
      <c r="B111" s="10" t="str">
        <f t="shared" si="13"/>
        <v>CHNG</v>
      </c>
      <c r="C111" s="10" t="str">
        <f>VLOOKUP($A111,Questions!$A$3:$L$333,2,0)&amp;""</f>
        <v>Do you have a systems management and configuration strategy that encompasses servers, appliances, cloud services, applications, and mobile devices (company and employee owned)?</v>
      </c>
      <c r="D111" s="10" t="str">
        <f>VLOOKUP($A111,Questions!$A$3:$L$333,11,0)&amp;""</f>
        <v/>
      </c>
      <c r="E111" s="10" t="str">
        <f>VLOOKUP($A111,Questions!$A$3:$L$333,12,0)&amp;""</f>
        <v>Organization</v>
      </c>
      <c r="F111" s="10" t="e">
        <f>VLOOKUP($A111,#REF!,3,0)&amp;""</f>
        <v>#REF!</v>
      </c>
      <c r="G111" s="10" t="e">
        <f>VLOOKUP($A111,#REF!,6,0)&amp;""</f>
        <v>#REF!</v>
      </c>
      <c r="H111" s="10" t="e">
        <f>VLOOKUP($A111,#REF!,7,0)&amp;""</f>
        <v>#REF!</v>
      </c>
      <c r="I111" s="10" t="e">
        <f>VLOOKUP($A111,#REF!,8,0)&amp;""</f>
        <v>#REF!</v>
      </c>
      <c r="J111" s="10" t="e">
        <f>VLOOKUP($A111,#REF!,9,0)&amp;""</f>
        <v>#REF!</v>
      </c>
      <c r="K111" s="10" t="e">
        <f t="shared" si="14"/>
        <v>#REF!</v>
      </c>
      <c r="L111" s="74" t="e">
        <f>IF($E111="Not Scored", "N/A",IF(AND($D111='Auto Responses'!$J$27,$H111=""),"N/A",IF(AND($D111='Auto Responses'!$J$27,$H111='Auto Responses'!$J$7,),1,IF(AND($D111='Auto Responses'!$J$27,$H111='Auto Responses'!$J$8),0,IF($F111=$G111,1,0)))))</f>
        <v>#REF!</v>
      </c>
      <c r="M111" s="10" t="e">
        <f>VLOOKUP($A111,#REF!,10,0)&amp;""</f>
        <v>#REF!</v>
      </c>
      <c r="N111" s="10" t="e">
        <f t="shared" si="15"/>
        <v>#REF!</v>
      </c>
      <c r="O111" s="74" t="e">
        <f t="shared" si="16"/>
        <v>#REF!</v>
      </c>
      <c r="P111" s="74" t="e">
        <f t="shared" si="17"/>
        <v>#REF!</v>
      </c>
      <c r="Q111" s="74" t="e">
        <f t="shared" si="18"/>
        <v>#REF!</v>
      </c>
      <c r="R111" s="74" t="e">
        <f t="shared" si="24"/>
        <v>#REF!</v>
      </c>
      <c r="S111" s="74" t="e">
        <f t="shared" si="19"/>
        <v>#REF!</v>
      </c>
      <c r="T111" s="74" t="e">
        <f t="shared" si="20"/>
        <v>#REF!</v>
      </c>
      <c r="U111" s="74" t="e">
        <f t="shared" si="25"/>
        <v>#REF!</v>
      </c>
      <c r="V111" s="74" t="e">
        <f t="shared" si="21"/>
        <v>#REF!</v>
      </c>
    </row>
    <row r="112" spans="1:22" ht="57" customHeight="1" x14ac:dyDescent="0.2">
      <c r="A112" s="10" t="str">
        <f>Questions!$A112</f>
        <v>DATA-01</v>
      </c>
      <c r="B112" s="10" t="str">
        <f t="shared" si="13"/>
        <v>DATA</v>
      </c>
      <c r="C112" s="10" t="str">
        <f>VLOOKUP($A112,Questions!$A$3:$L$333,2,0)&amp;""</f>
        <v>Will the institution's data be stored on any devices (database servers, file servers, SAN, NAS, etc.) configured with non-RFC 1918/4193 (i.e., publicly routable) IP addresses?*</v>
      </c>
      <c r="D112" s="10" t="str">
        <f>VLOOKUP($A112,Questions!$A$3:$L$333,11,0)&amp;""</f>
        <v/>
      </c>
      <c r="E112" s="10" t="str">
        <f>VLOOKUP($A112,Questions!$A$3:$L$333,12,0)&amp;""</f>
        <v>Product</v>
      </c>
      <c r="F112" s="10" t="e">
        <f>VLOOKUP($A112,#REF!,3,0)&amp;""</f>
        <v>#REF!</v>
      </c>
      <c r="G112" s="10" t="e">
        <f>VLOOKUP($A112,#REF!,6,0)&amp;""</f>
        <v>#REF!</v>
      </c>
      <c r="H112" s="10" t="e">
        <f>VLOOKUP($A112,#REF!,7,0)&amp;""</f>
        <v>#REF!</v>
      </c>
      <c r="I112" s="10" t="e">
        <f>VLOOKUP($A112,#REF!,8,0)&amp;""</f>
        <v>#REF!</v>
      </c>
      <c r="J112" s="10" t="e">
        <f>VLOOKUP($A112,#REF!,9,0)&amp;""</f>
        <v>#REF!</v>
      </c>
      <c r="K112" s="10" t="e">
        <f t="shared" si="14"/>
        <v>#REF!</v>
      </c>
      <c r="L112" s="74" t="e">
        <f>IF($E112="Not Scored", "N/A",IF(AND($D112='Auto Responses'!$J$27,$H112=""),"N/A",IF(AND($D112='Auto Responses'!$J$27,$H112='Auto Responses'!$J$7,),1,IF(AND($D112='Auto Responses'!$J$27,$H112='Auto Responses'!$J$8),0,IF($F112=$G112,1,0)))))</f>
        <v>#REF!</v>
      </c>
      <c r="M112" s="10" t="e">
        <f>VLOOKUP($A112,#REF!,10,0)&amp;""</f>
        <v>#REF!</v>
      </c>
      <c r="N112" s="10" t="e">
        <f t="shared" si="15"/>
        <v>#REF!</v>
      </c>
      <c r="O112" s="74" t="e">
        <f t="shared" si="16"/>
        <v>#REF!</v>
      </c>
      <c r="P112" s="74" t="e">
        <f t="shared" si="17"/>
        <v>#REF!</v>
      </c>
      <c r="Q112" s="74" t="e">
        <f t="shared" si="18"/>
        <v>#REF!</v>
      </c>
      <c r="R112" s="74" t="e">
        <f t="shared" si="24"/>
        <v>#REF!</v>
      </c>
      <c r="S112" s="74" t="e">
        <f t="shared" si="19"/>
        <v>#REF!</v>
      </c>
      <c r="T112" s="74" t="e">
        <f t="shared" si="20"/>
        <v>#REF!</v>
      </c>
      <c r="U112" s="74" t="e">
        <f t="shared" si="25"/>
        <v>#REF!</v>
      </c>
      <c r="V112" s="74" t="e">
        <f t="shared" si="21"/>
        <v>#REF!</v>
      </c>
    </row>
    <row r="113" spans="1:22" ht="57" customHeight="1" x14ac:dyDescent="0.2">
      <c r="A113" s="10" t="str">
        <f>Questions!$A113</f>
        <v>DATA-02</v>
      </c>
      <c r="B113" s="10" t="str">
        <f t="shared" si="13"/>
        <v>DATA</v>
      </c>
      <c r="C113" s="10" t="str">
        <f>VLOOKUP($A113,Questions!$A$3:$L$333,2,0)&amp;""</f>
        <v>Is the transport of sensitive data encrypted using security protocols/algorithms (e.g., system-to-client)?*</v>
      </c>
      <c r="D113" s="10" t="str">
        <f>VLOOKUP($A113,Questions!$A$3:$L$333,11,0)&amp;""</f>
        <v/>
      </c>
      <c r="E113" s="10" t="str">
        <f>VLOOKUP($A113,Questions!$A$3:$L$333,12,0)&amp;""</f>
        <v>Product</v>
      </c>
      <c r="F113" s="10" t="e">
        <f>VLOOKUP($A113,#REF!,3,0)&amp;""</f>
        <v>#REF!</v>
      </c>
      <c r="G113" s="10" t="e">
        <f>VLOOKUP($A113,#REF!,6,0)&amp;""</f>
        <v>#REF!</v>
      </c>
      <c r="H113" s="10" t="e">
        <f>VLOOKUP($A113,#REF!,7,0)&amp;""</f>
        <v>#REF!</v>
      </c>
      <c r="I113" s="10" t="e">
        <f>VLOOKUP($A113,#REF!,8,0)&amp;""</f>
        <v>#REF!</v>
      </c>
      <c r="J113" s="10" t="e">
        <f>VLOOKUP($A113,#REF!,9,0)&amp;""</f>
        <v>#REF!</v>
      </c>
      <c r="K113" s="10" t="e">
        <f t="shared" si="14"/>
        <v>#REF!</v>
      </c>
      <c r="L113" s="74" t="e">
        <f>IF($E113="Not Scored", "N/A",IF(AND($D113='Auto Responses'!$J$27,$H113=""),"N/A",IF(AND($D113='Auto Responses'!$J$27,$H113='Auto Responses'!$J$7,),1,IF(AND($D113='Auto Responses'!$J$27,$H113='Auto Responses'!$J$8),0,IF($F113=$G113,1,0)))))</f>
        <v>#REF!</v>
      </c>
      <c r="M113" s="10" t="e">
        <f>VLOOKUP($A113,#REF!,10,0)&amp;""</f>
        <v>#REF!</v>
      </c>
      <c r="N113" s="10" t="e">
        <f t="shared" si="15"/>
        <v>#REF!</v>
      </c>
      <c r="O113" s="74" t="e">
        <f t="shared" si="16"/>
        <v>#REF!</v>
      </c>
      <c r="P113" s="74" t="e">
        <f t="shared" si="17"/>
        <v>#REF!</v>
      </c>
      <c r="Q113" s="74" t="e">
        <f t="shared" si="18"/>
        <v>#REF!</v>
      </c>
      <c r="R113" s="74" t="e">
        <f t="shared" si="24"/>
        <v>#REF!</v>
      </c>
      <c r="S113" s="74" t="e">
        <f t="shared" si="19"/>
        <v>#REF!</v>
      </c>
      <c r="T113" s="74" t="e">
        <f t="shared" si="20"/>
        <v>#REF!</v>
      </c>
      <c r="U113" s="74" t="e">
        <f t="shared" si="25"/>
        <v>#REF!</v>
      </c>
      <c r="V113" s="74" t="e">
        <f t="shared" si="21"/>
        <v>#REF!</v>
      </c>
    </row>
    <row r="114" spans="1:22" ht="57" customHeight="1" x14ac:dyDescent="0.2">
      <c r="A114" s="10" t="str">
        <f>Questions!$A114</f>
        <v>DATA-03</v>
      </c>
      <c r="B114" s="10" t="str">
        <f t="shared" si="13"/>
        <v>DATA</v>
      </c>
      <c r="C114" s="10" t="str">
        <f>VLOOKUP($A114,Questions!$A$3:$L$333,2,0)&amp;""</f>
        <v>Is the storage of sensitive data encrypted using security protocols/algorithms (e.g., disk encryption, at-rest, files, and within a running database)?*</v>
      </c>
      <c r="D114" s="10" t="str">
        <f>VLOOKUP($A114,Questions!$A$3:$L$333,11,0)&amp;""</f>
        <v/>
      </c>
      <c r="E114" s="10" t="str">
        <f>VLOOKUP($A114,Questions!$A$3:$L$333,12,0)&amp;""</f>
        <v>Product</v>
      </c>
      <c r="F114" s="10" t="e">
        <f>VLOOKUP($A114,#REF!,3,0)&amp;""</f>
        <v>#REF!</v>
      </c>
      <c r="G114" s="10" t="e">
        <f>VLOOKUP($A114,#REF!,6,0)&amp;""</f>
        <v>#REF!</v>
      </c>
      <c r="H114" s="10" t="e">
        <f>VLOOKUP($A114,#REF!,7,0)&amp;""</f>
        <v>#REF!</v>
      </c>
      <c r="I114" s="10" t="e">
        <f>VLOOKUP($A114,#REF!,8,0)&amp;""</f>
        <v>#REF!</v>
      </c>
      <c r="J114" s="10" t="e">
        <f>VLOOKUP($A114,#REF!,9,0)&amp;""</f>
        <v>#REF!</v>
      </c>
      <c r="K114" s="10" t="e">
        <f t="shared" si="14"/>
        <v>#REF!</v>
      </c>
      <c r="L114" s="74" t="e">
        <f>IF($E114="Not Scored", "N/A",IF(AND($D114='Auto Responses'!$J$27,$H114=""),"N/A",IF(AND($D114='Auto Responses'!$J$27,$H114='Auto Responses'!$J$7,),1,IF(AND($D114='Auto Responses'!$J$27,$H114='Auto Responses'!$J$8),0,IF($F114=$G114,1,0)))))</f>
        <v>#REF!</v>
      </c>
      <c r="M114" s="10" t="e">
        <f>VLOOKUP($A114,#REF!,10,0)&amp;""</f>
        <v>#REF!</v>
      </c>
      <c r="N114" s="10" t="e">
        <f t="shared" si="15"/>
        <v>#REF!</v>
      </c>
      <c r="O114" s="74" t="e">
        <f t="shared" si="16"/>
        <v>#REF!</v>
      </c>
      <c r="P114" s="74" t="e">
        <f t="shared" si="17"/>
        <v>#REF!</v>
      </c>
      <c r="Q114" s="74" t="e">
        <f t="shared" si="18"/>
        <v>#REF!</v>
      </c>
      <c r="R114" s="74" t="e">
        <f t="shared" si="24"/>
        <v>#REF!</v>
      </c>
      <c r="S114" s="74" t="e">
        <f t="shared" si="19"/>
        <v>#REF!</v>
      </c>
      <c r="T114" s="74" t="e">
        <f t="shared" si="20"/>
        <v>#REF!</v>
      </c>
      <c r="U114" s="74" t="e">
        <f t="shared" si="25"/>
        <v>#REF!</v>
      </c>
      <c r="V114" s="74" t="e">
        <f t="shared" si="21"/>
        <v>#REF!</v>
      </c>
    </row>
    <row r="115" spans="1:22" ht="57" customHeight="1" x14ac:dyDescent="0.2">
      <c r="A115" s="10" t="str">
        <f>Questions!$A115</f>
        <v>DATA-04</v>
      </c>
      <c r="B115" s="10" t="str">
        <f t="shared" si="13"/>
        <v>DATA</v>
      </c>
      <c r="C115" s="10" t="str">
        <f>VLOOKUP($A115,Questions!$A$3:$L$333,2,0)&amp;""</f>
        <v>Do all cryptographic modules in use in your solution conform to the Federal Information Processing Standards (FIPS PUB 140-2 or 140-3)?*</v>
      </c>
      <c r="D115" s="10" t="str">
        <f>VLOOKUP($A115,Questions!$A$3:$L$333,11,0)&amp;""</f>
        <v/>
      </c>
      <c r="E115" s="10" t="str">
        <f>VLOOKUP($A115,Questions!$A$3:$L$333,12,0)&amp;""</f>
        <v>Product</v>
      </c>
      <c r="F115" s="10" t="e">
        <f>VLOOKUP($A115,#REF!,3,0)&amp;""</f>
        <v>#REF!</v>
      </c>
      <c r="G115" s="10" t="e">
        <f>VLOOKUP($A115,#REF!,6,0)&amp;""</f>
        <v>#REF!</v>
      </c>
      <c r="H115" s="10" t="e">
        <f>VLOOKUP($A115,#REF!,7,0)&amp;""</f>
        <v>#REF!</v>
      </c>
      <c r="I115" s="10" t="e">
        <f>VLOOKUP($A115,#REF!,8,0)&amp;""</f>
        <v>#REF!</v>
      </c>
      <c r="J115" s="10" t="e">
        <f>VLOOKUP($A115,#REF!,9,0)&amp;""</f>
        <v>#REF!</v>
      </c>
      <c r="K115" s="10" t="e">
        <f t="shared" si="14"/>
        <v>#REF!</v>
      </c>
      <c r="L115" s="74" t="e">
        <f>IF($E115="Not Scored", "N/A",IF(AND($D115='Auto Responses'!$J$27,$H115=""),"N/A",IF(AND($D115='Auto Responses'!$J$27,$H115='Auto Responses'!$J$7,),1,IF(AND($D115='Auto Responses'!$J$27,$H115='Auto Responses'!$J$8),0,IF($F115=$G115,1,0)))))</f>
        <v>#REF!</v>
      </c>
      <c r="M115" s="10" t="e">
        <f>VLOOKUP($A115,#REF!,10,0)&amp;""</f>
        <v>#REF!</v>
      </c>
      <c r="N115" s="10" t="e">
        <f t="shared" si="15"/>
        <v>#REF!</v>
      </c>
      <c r="O115" s="74" t="e">
        <f t="shared" si="16"/>
        <v>#REF!</v>
      </c>
      <c r="P115" s="74" t="e">
        <f t="shared" si="17"/>
        <v>#REF!</v>
      </c>
      <c r="Q115" s="74" t="e">
        <f t="shared" si="18"/>
        <v>#REF!</v>
      </c>
      <c r="R115" s="74" t="e">
        <f t="shared" si="24"/>
        <v>#REF!</v>
      </c>
      <c r="S115" s="74" t="e">
        <f t="shared" si="19"/>
        <v>#REF!</v>
      </c>
      <c r="T115" s="74" t="e">
        <f t="shared" si="20"/>
        <v>#REF!</v>
      </c>
      <c r="U115" s="74" t="e">
        <f t="shared" si="25"/>
        <v>#REF!</v>
      </c>
      <c r="V115" s="74" t="e">
        <f t="shared" si="21"/>
        <v>#REF!</v>
      </c>
    </row>
    <row r="116" spans="1:22" ht="57" customHeight="1" x14ac:dyDescent="0.2">
      <c r="A116" s="10" t="str">
        <f>Questions!$A116</f>
        <v>DATA-05</v>
      </c>
      <c r="B116" s="10" t="str">
        <f t="shared" si="13"/>
        <v>DATA</v>
      </c>
      <c r="C116" s="10" t="str">
        <f>VLOOKUP($A116,Questions!$A$3:$L$333,2,0)&amp;""</f>
        <v>Will the institution's data be available within the system for a period of time at the completion of this contract?*</v>
      </c>
      <c r="D116" s="10" t="str">
        <f>VLOOKUP($A116,Questions!$A$3:$L$333,11,0)&amp;""</f>
        <v/>
      </c>
      <c r="E116" s="10" t="str">
        <f>VLOOKUP($A116,Questions!$A$3:$L$333,12,0)&amp;""</f>
        <v>Product</v>
      </c>
      <c r="F116" s="10" t="e">
        <f>VLOOKUP($A116,#REF!,3,0)&amp;""</f>
        <v>#REF!</v>
      </c>
      <c r="G116" s="10" t="e">
        <f>VLOOKUP($A116,#REF!,6,0)&amp;""</f>
        <v>#REF!</v>
      </c>
      <c r="H116" s="10" t="e">
        <f>VLOOKUP($A116,#REF!,7,0)&amp;""</f>
        <v>#REF!</v>
      </c>
      <c r="I116" s="10" t="e">
        <f>VLOOKUP($A116,#REF!,8,0)&amp;""</f>
        <v>#REF!</v>
      </c>
      <c r="J116" s="10" t="e">
        <f>VLOOKUP($A116,#REF!,9,0)&amp;""</f>
        <v>#REF!</v>
      </c>
      <c r="K116" s="10" t="e">
        <f t="shared" si="14"/>
        <v>#REF!</v>
      </c>
      <c r="L116" s="74" t="e">
        <f>IF($E116="Not Scored", "N/A",IF(AND($D116='Auto Responses'!$J$27,$H116=""),"N/A",IF(AND($D116='Auto Responses'!$J$27,$H116='Auto Responses'!$J$7,),1,IF(AND($D116='Auto Responses'!$J$27,$H116='Auto Responses'!$J$8),0,IF($F116=$G116,1,0)))))</f>
        <v>#REF!</v>
      </c>
      <c r="M116" s="10" t="e">
        <f>VLOOKUP($A116,#REF!,10,0)&amp;""</f>
        <v>#REF!</v>
      </c>
      <c r="N116" s="10" t="e">
        <f t="shared" si="15"/>
        <v>#REF!</v>
      </c>
      <c r="O116" s="74" t="e">
        <f t="shared" si="16"/>
        <v>#REF!</v>
      </c>
      <c r="P116" s="74" t="e">
        <f t="shared" si="17"/>
        <v>#REF!</v>
      </c>
      <c r="Q116" s="74" t="e">
        <f t="shared" si="18"/>
        <v>#REF!</v>
      </c>
      <c r="R116" s="74" t="e">
        <f t="shared" si="24"/>
        <v>#REF!</v>
      </c>
      <c r="S116" s="74" t="e">
        <f t="shared" si="19"/>
        <v>#REF!</v>
      </c>
      <c r="T116" s="74" t="e">
        <f t="shared" si="20"/>
        <v>#REF!</v>
      </c>
      <c r="U116" s="74" t="e">
        <f t="shared" si="25"/>
        <v>#REF!</v>
      </c>
      <c r="V116" s="74" t="e">
        <f t="shared" si="21"/>
        <v>#REF!</v>
      </c>
    </row>
    <row r="117" spans="1:22" ht="57" customHeight="1" x14ac:dyDescent="0.2">
      <c r="A117" s="10" t="str">
        <f>Questions!$A117</f>
        <v>DATA-06</v>
      </c>
      <c r="B117" s="10" t="str">
        <f t="shared" si="13"/>
        <v>DATA</v>
      </c>
      <c r="C117" s="10" t="str">
        <f>VLOOKUP($A117,Questions!$A$3:$L$333,2,0)&amp;""</f>
        <v>Are these rights retained even through a provider acquisition or bankruptcy event?*</v>
      </c>
      <c r="D117" s="10" t="str">
        <f>VLOOKUP($A117,Questions!$A$3:$L$333,11,0)&amp;""</f>
        <v/>
      </c>
      <c r="E117" s="10" t="str">
        <f>VLOOKUP($A117,Questions!$A$3:$L$333,12,0)&amp;""</f>
        <v>Product</v>
      </c>
      <c r="F117" s="10" t="e">
        <f>VLOOKUP($A117,#REF!,3,0)&amp;""</f>
        <v>#REF!</v>
      </c>
      <c r="G117" s="10" t="e">
        <f>VLOOKUP($A117,#REF!,6,0)&amp;""</f>
        <v>#REF!</v>
      </c>
      <c r="H117" s="10" t="e">
        <f>VLOOKUP($A117,#REF!,7,0)&amp;""</f>
        <v>#REF!</v>
      </c>
      <c r="I117" s="10" t="e">
        <f>VLOOKUP($A117,#REF!,8,0)&amp;""</f>
        <v>#REF!</v>
      </c>
      <c r="J117" s="10" t="e">
        <f>VLOOKUP($A117,#REF!,9,0)&amp;""</f>
        <v>#REF!</v>
      </c>
      <c r="K117" s="10" t="e">
        <f t="shared" si="14"/>
        <v>#REF!</v>
      </c>
      <c r="L117" s="74" t="e">
        <f>IF($E117="Not Scored", "N/A",IF(AND($D117='Auto Responses'!$J$27,$H117=""),"N/A",IF(AND($D117='Auto Responses'!$J$27,$H117='Auto Responses'!$J$7,),1,IF(AND($D117='Auto Responses'!$J$27,$H117='Auto Responses'!$J$8),0,IF($F117=$G117,1,0)))))</f>
        <v>#REF!</v>
      </c>
      <c r="M117" s="10" t="e">
        <f>VLOOKUP($A117,#REF!,10,0)&amp;""</f>
        <v>#REF!</v>
      </c>
      <c r="N117" s="10" t="e">
        <f t="shared" si="15"/>
        <v>#REF!</v>
      </c>
      <c r="O117" s="74" t="e">
        <f t="shared" si="16"/>
        <v>#REF!</v>
      </c>
      <c r="P117" s="74" t="e">
        <f t="shared" si="17"/>
        <v>#REF!</v>
      </c>
      <c r="Q117" s="74" t="e">
        <f t="shared" si="18"/>
        <v>#REF!</v>
      </c>
      <c r="R117" s="74" t="e">
        <f t="shared" si="24"/>
        <v>#REF!</v>
      </c>
      <c r="S117" s="74" t="e">
        <f t="shared" si="19"/>
        <v>#REF!</v>
      </c>
      <c r="T117" s="74" t="e">
        <f t="shared" si="20"/>
        <v>#REF!</v>
      </c>
      <c r="U117" s="74" t="e">
        <f t="shared" si="25"/>
        <v>#REF!</v>
      </c>
      <c r="V117" s="74" t="e">
        <f t="shared" si="21"/>
        <v>#REF!</v>
      </c>
    </row>
    <row r="118" spans="1:22" ht="57" customHeight="1" x14ac:dyDescent="0.2">
      <c r="A118" s="10" t="str">
        <f>Questions!$A118</f>
        <v>DATA-07</v>
      </c>
      <c r="B118" s="10" t="str">
        <f t="shared" si="13"/>
        <v>DATA</v>
      </c>
      <c r="C118" s="10" t="str">
        <f>VLOOKUP($A118,Questions!$A$3:$L$333,2,0)&amp;""</f>
        <v>Do backups containing the institution's data ever leave the institution's data zone either physically or via network routing?*</v>
      </c>
      <c r="D118" s="10" t="str">
        <f>VLOOKUP($A118,Questions!$A$3:$L$333,11,0)&amp;""</f>
        <v/>
      </c>
      <c r="E118" s="10" t="str">
        <f>VLOOKUP($A118,Questions!$A$3:$L$333,12,0)&amp;""</f>
        <v>Product</v>
      </c>
      <c r="F118" s="10" t="e">
        <f>VLOOKUP($A118,#REF!,3,0)&amp;""</f>
        <v>#REF!</v>
      </c>
      <c r="G118" s="10" t="e">
        <f>VLOOKUP($A118,#REF!,6,0)&amp;""</f>
        <v>#REF!</v>
      </c>
      <c r="H118" s="10" t="e">
        <f>VLOOKUP($A118,#REF!,7,0)&amp;""</f>
        <v>#REF!</v>
      </c>
      <c r="I118" s="10" t="e">
        <f>VLOOKUP($A118,#REF!,8,0)&amp;""</f>
        <v>#REF!</v>
      </c>
      <c r="J118" s="10" t="e">
        <f>VLOOKUP($A118,#REF!,9,0)&amp;""</f>
        <v>#REF!</v>
      </c>
      <c r="K118" s="10" t="e">
        <f t="shared" si="14"/>
        <v>#REF!</v>
      </c>
      <c r="L118" s="74" t="e">
        <f>IF($E118="Not Scored", "N/A",IF(AND($D118='Auto Responses'!$J$27,$H118=""),"N/A",IF(AND($D118='Auto Responses'!$J$27,$H118='Auto Responses'!$J$7,),1,IF(AND($D118='Auto Responses'!$J$27,$H118='Auto Responses'!$J$8),0,IF($F118=$G118,1,0)))))</f>
        <v>#REF!</v>
      </c>
      <c r="M118" s="10" t="e">
        <f>VLOOKUP($A118,#REF!,10,0)&amp;""</f>
        <v>#REF!</v>
      </c>
      <c r="N118" s="10" t="e">
        <f t="shared" si="15"/>
        <v>#REF!</v>
      </c>
      <c r="O118" s="74" t="e">
        <f t="shared" si="16"/>
        <v>#REF!</v>
      </c>
      <c r="P118" s="74" t="e">
        <f t="shared" si="17"/>
        <v>#REF!</v>
      </c>
      <c r="Q118" s="74" t="e">
        <f t="shared" si="18"/>
        <v>#REF!</v>
      </c>
      <c r="R118" s="74" t="e">
        <f t="shared" si="24"/>
        <v>#REF!</v>
      </c>
      <c r="S118" s="74" t="e">
        <f t="shared" si="19"/>
        <v>#REF!</v>
      </c>
      <c r="T118" s="74" t="e">
        <f t="shared" si="20"/>
        <v>#REF!</v>
      </c>
      <c r="U118" s="74" t="e">
        <f t="shared" si="25"/>
        <v>#REF!</v>
      </c>
      <c r="V118" s="74" t="e">
        <f t="shared" si="21"/>
        <v>#REF!</v>
      </c>
    </row>
    <row r="119" spans="1:22" ht="57" customHeight="1" x14ac:dyDescent="0.2">
      <c r="A119" s="10" t="str">
        <f>Questions!$A119</f>
        <v>DATA-08</v>
      </c>
      <c r="B119" s="10" t="str">
        <f t="shared" si="13"/>
        <v>DATA</v>
      </c>
      <c r="C119" s="10" t="str">
        <f>VLOOKUP($A119,Questions!$A$3:$L$333,2,0)&amp;""</f>
        <v>Is media used for long-term retention of business data and archival purposes stored in a secure, environmentally protected area?*</v>
      </c>
      <c r="D119" s="10" t="str">
        <f>VLOOKUP($A119,Questions!$A$3:$L$333,11,0)&amp;""</f>
        <v/>
      </c>
      <c r="E119" s="10" t="str">
        <f>VLOOKUP($A119,Questions!$A$3:$L$333,12,0)&amp;""</f>
        <v>Product</v>
      </c>
      <c r="F119" s="10" t="e">
        <f>VLOOKUP($A119,#REF!,3,0)&amp;""</f>
        <v>#REF!</v>
      </c>
      <c r="G119" s="10" t="e">
        <f>VLOOKUP($A119,#REF!,6,0)&amp;""</f>
        <v>#REF!</v>
      </c>
      <c r="H119" s="10" t="e">
        <f>VLOOKUP($A119,#REF!,7,0)&amp;""</f>
        <v>#REF!</v>
      </c>
      <c r="I119" s="10" t="e">
        <f>VLOOKUP($A119,#REF!,8,0)&amp;""</f>
        <v>#REF!</v>
      </c>
      <c r="J119" s="10" t="e">
        <f>VLOOKUP($A119,#REF!,9,0)&amp;""</f>
        <v>#REF!</v>
      </c>
      <c r="K119" s="10" t="e">
        <f t="shared" si="14"/>
        <v>#REF!</v>
      </c>
      <c r="L119" s="74" t="e">
        <f>IF($E119="Not Scored", "N/A",IF(AND($D119='Auto Responses'!$J$27,$H119=""),"N/A",IF(AND($D119='Auto Responses'!$J$27,$H119='Auto Responses'!$J$7,),1,IF(AND($D119='Auto Responses'!$J$27,$H119='Auto Responses'!$J$8),0,IF($F119=$G119,1,0)))))</f>
        <v>#REF!</v>
      </c>
      <c r="M119" s="10" t="e">
        <f>VLOOKUP($A119,#REF!,10,0)&amp;""</f>
        <v>#REF!</v>
      </c>
      <c r="N119" s="10" t="e">
        <f t="shared" si="15"/>
        <v>#REF!</v>
      </c>
      <c r="O119" s="74" t="e">
        <f t="shared" si="16"/>
        <v>#REF!</v>
      </c>
      <c r="P119" s="74" t="e">
        <f t="shared" si="17"/>
        <v>#REF!</v>
      </c>
      <c r="Q119" s="74" t="e">
        <f t="shared" si="18"/>
        <v>#REF!</v>
      </c>
      <c r="R119" s="74" t="e">
        <f t="shared" si="24"/>
        <v>#REF!</v>
      </c>
      <c r="S119" s="74" t="e">
        <f t="shared" si="19"/>
        <v>#REF!</v>
      </c>
      <c r="T119" s="74" t="e">
        <f t="shared" si="20"/>
        <v>#REF!</v>
      </c>
      <c r="U119" s="74" t="e">
        <f t="shared" si="25"/>
        <v>#REF!</v>
      </c>
      <c r="V119" s="74" t="e">
        <f t="shared" si="21"/>
        <v>#REF!</v>
      </c>
    </row>
    <row r="120" spans="1:22" ht="57" customHeight="1" x14ac:dyDescent="0.2">
      <c r="A120" s="10" t="str">
        <f>Questions!$A120</f>
        <v>DATA-09</v>
      </c>
      <c r="B120" s="10" t="str">
        <f t="shared" si="13"/>
        <v>DATA</v>
      </c>
      <c r="C120" s="10" t="str">
        <f>VLOOKUP($A120,Questions!$A$3:$L$333,2,0)&amp;""</f>
        <v>At the completion of this contract, will data be returned to the institution and deleted from all your systems and archives?</v>
      </c>
      <c r="D120" s="10" t="str">
        <f>VLOOKUP($A120,Questions!$A$3:$L$333,11,0)&amp;""</f>
        <v/>
      </c>
      <c r="E120" s="10" t="str">
        <f>VLOOKUP($A120,Questions!$A$3:$L$333,12,0)&amp;""</f>
        <v>Product</v>
      </c>
      <c r="F120" s="10" t="e">
        <f>VLOOKUP($A120,#REF!,3,0)&amp;""</f>
        <v>#REF!</v>
      </c>
      <c r="G120" s="10" t="e">
        <f>VLOOKUP($A120,#REF!,6,0)&amp;""</f>
        <v>#REF!</v>
      </c>
      <c r="H120" s="10" t="e">
        <f>VLOOKUP($A120,#REF!,7,0)&amp;""</f>
        <v>#REF!</v>
      </c>
      <c r="I120" s="10" t="e">
        <f>VLOOKUP($A120,#REF!,8,0)&amp;""</f>
        <v>#REF!</v>
      </c>
      <c r="J120" s="10" t="e">
        <f>VLOOKUP($A120,#REF!,9,0)&amp;""</f>
        <v>#REF!</v>
      </c>
      <c r="K120" s="10" t="e">
        <f t="shared" si="14"/>
        <v>#REF!</v>
      </c>
      <c r="L120" s="74" t="e">
        <f>IF($E120="Not Scored", "N/A",IF(AND($D120='Auto Responses'!$J$27,$H120=""),"N/A",IF(AND($D120='Auto Responses'!$J$27,$H120='Auto Responses'!$J$7,),1,IF(AND($D120='Auto Responses'!$J$27,$H120='Auto Responses'!$J$8),0,IF($F120=$G120,1,0)))))</f>
        <v>#REF!</v>
      </c>
      <c r="M120" s="10" t="e">
        <f>VLOOKUP($A120,#REF!,10,0)&amp;""</f>
        <v>#REF!</v>
      </c>
      <c r="N120" s="10" t="e">
        <f t="shared" si="15"/>
        <v>#REF!</v>
      </c>
      <c r="O120" s="74" t="e">
        <f t="shared" si="16"/>
        <v>#REF!</v>
      </c>
      <c r="P120" s="74" t="e">
        <f t="shared" si="17"/>
        <v>#REF!</v>
      </c>
      <c r="Q120" s="74" t="e">
        <f t="shared" si="18"/>
        <v>#REF!</v>
      </c>
      <c r="R120" s="74" t="e">
        <f t="shared" si="24"/>
        <v>#REF!</v>
      </c>
      <c r="S120" s="74" t="e">
        <f t="shared" si="19"/>
        <v>#REF!</v>
      </c>
      <c r="T120" s="74" t="e">
        <f t="shared" si="20"/>
        <v>#REF!</v>
      </c>
      <c r="U120" s="74" t="e">
        <f t="shared" si="25"/>
        <v>#REF!</v>
      </c>
      <c r="V120" s="74" t="e">
        <f t="shared" si="21"/>
        <v>#REF!</v>
      </c>
    </row>
    <row r="121" spans="1:22" ht="57" customHeight="1" x14ac:dyDescent="0.2">
      <c r="A121" s="10" t="str">
        <f>Questions!$A121</f>
        <v>DATA-10</v>
      </c>
      <c r="B121" s="10" t="str">
        <f t="shared" si="13"/>
        <v>DATA</v>
      </c>
      <c r="C121" s="10" t="str">
        <f>VLOOKUP($A121,Questions!$A$3:$L$333,2,0)&amp;""</f>
        <v>Can the institution extract a full or partial backup of data?</v>
      </c>
      <c r="D121" s="10" t="str">
        <f>VLOOKUP($A121,Questions!$A$3:$L$333,11,0)&amp;""</f>
        <v/>
      </c>
      <c r="E121" s="10" t="str">
        <f>VLOOKUP($A121,Questions!$A$3:$L$333,12,0)&amp;""</f>
        <v>Product</v>
      </c>
      <c r="F121" s="10" t="e">
        <f>VLOOKUP($A121,#REF!,3,0)&amp;""</f>
        <v>#REF!</v>
      </c>
      <c r="G121" s="10" t="e">
        <f>VLOOKUP($A121,#REF!,6,0)&amp;""</f>
        <v>#REF!</v>
      </c>
      <c r="H121" s="10" t="e">
        <f>VLOOKUP($A121,#REF!,7,0)&amp;""</f>
        <v>#REF!</v>
      </c>
      <c r="I121" s="10" t="e">
        <f>VLOOKUP($A121,#REF!,8,0)&amp;""</f>
        <v>#REF!</v>
      </c>
      <c r="J121" s="10" t="e">
        <f>VLOOKUP($A121,#REF!,9,0)&amp;""</f>
        <v>#REF!</v>
      </c>
      <c r="K121" s="10" t="e">
        <f t="shared" si="14"/>
        <v>#REF!</v>
      </c>
      <c r="L121" s="74" t="e">
        <f>IF($E121="Not Scored", "N/A",IF(AND($D121='Auto Responses'!$J$27,$H121=""),"N/A",IF(AND($D121='Auto Responses'!$J$27,$H121='Auto Responses'!$J$7,),1,IF(AND($D121='Auto Responses'!$J$27,$H121='Auto Responses'!$J$8),0,IF($F121=$G121,1,0)))))</f>
        <v>#REF!</v>
      </c>
      <c r="M121" s="10" t="e">
        <f>VLOOKUP($A121,#REF!,10,0)&amp;""</f>
        <v>#REF!</v>
      </c>
      <c r="N121" s="10" t="e">
        <f t="shared" si="15"/>
        <v>#REF!</v>
      </c>
      <c r="O121" s="74" t="e">
        <f t="shared" si="16"/>
        <v>#REF!</v>
      </c>
      <c r="P121" s="74" t="e">
        <f t="shared" si="17"/>
        <v>#REF!</v>
      </c>
      <c r="Q121" s="74" t="e">
        <f t="shared" si="18"/>
        <v>#REF!</v>
      </c>
      <c r="R121" s="74" t="e">
        <f t="shared" si="24"/>
        <v>#REF!</v>
      </c>
      <c r="S121" s="74" t="e">
        <f t="shared" si="19"/>
        <v>#REF!</v>
      </c>
      <c r="T121" s="74" t="e">
        <f t="shared" si="20"/>
        <v>#REF!</v>
      </c>
      <c r="U121" s="74" t="e">
        <f t="shared" si="25"/>
        <v>#REF!</v>
      </c>
      <c r="V121" s="74" t="e">
        <f t="shared" si="21"/>
        <v>#REF!</v>
      </c>
    </row>
    <row r="122" spans="1:22" ht="57" customHeight="1" x14ac:dyDescent="0.2">
      <c r="A122" s="10" t="str">
        <f>Questions!$A122</f>
        <v>DATA-11</v>
      </c>
      <c r="B122" s="10" t="str">
        <f t="shared" si="13"/>
        <v>DATA</v>
      </c>
      <c r="C122" s="10" t="str">
        <f>VLOOKUP($A122,Questions!$A$3:$L$333,2,0)&amp;""</f>
        <v>Do current backups include all operating system software, utilities, security software, application software, and data files necessary for recovery?</v>
      </c>
      <c r="D122" s="10" t="str">
        <f>VLOOKUP($A122,Questions!$A$3:$L$333,11,0)&amp;""</f>
        <v/>
      </c>
      <c r="E122" s="10" t="str">
        <f>VLOOKUP($A122,Questions!$A$3:$L$333,12,0)&amp;""</f>
        <v>Product</v>
      </c>
      <c r="F122" s="10" t="e">
        <f>VLOOKUP($A122,#REF!,3,0)&amp;""</f>
        <v>#REF!</v>
      </c>
      <c r="G122" s="10" t="e">
        <f>VLOOKUP($A122,#REF!,6,0)&amp;""</f>
        <v>#REF!</v>
      </c>
      <c r="H122" s="10" t="e">
        <f>VLOOKUP($A122,#REF!,7,0)&amp;""</f>
        <v>#REF!</v>
      </c>
      <c r="I122" s="10" t="e">
        <f>VLOOKUP($A122,#REF!,8,0)&amp;""</f>
        <v>#REF!</v>
      </c>
      <c r="J122" s="10" t="e">
        <f>VLOOKUP($A122,#REF!,9,0)&amp;""</f>
        <v>#REF!</v>
      </c>
      <c r="K122" s="10" t="e">
        <f t="shared" si="14"/>
        <v>#REF!</v>
      </c>
      <c r="L122" s="74" t="e">
        <f>IF($E122="Not Scored", "N/A",IF(AND($D122='Auto Responses'!$J$27,$H122=""),"N/A",IF(AND($D122='Auto Responses'!$J$27,$H122='Auto Responses'!$J$7,),1,IF(AND($D122='Auto Responses'!$J$27,$H122='Auto Responses'!$J$8),0,IF($F122=$G122,1,0)))))</f>
        <v>#REF!</v>
      </c>
      <c r="M122" s="10" t="e">
        <f>VLOOKUP($A122,#REF!,10,0)&amp;""</f>
        <v>#REF!</v>
      </c>
      <c r="N122" s="10" t="e">
        <f t="shared" si="15"/>
        <v>#REF!</v>
      </c>
      <c r="O122" s="74" t="e">
        <f t="shared" si="16"/>
        <v>#REF!</v>
      </c>
      <c r="P122" s="74" t="e">
        <f t="shared" si="17"/>
        <v>#REF!</v>
      </c>
      <c r="Q122" s="74" t="e">
        <f t="shared" si="18"/>
        <v>#REF!</v>
      </c>
      <c r="R122" s="74" t="e">
        <f t="shared" si="24"/>
        <v>#REF!</v>
      </c>
      <c r="S122" s="74" t="e">
        <f t="shared" si="19"/>
        <v>#REF!</v>
      </c>
      <c r="T122" s="74" t="e">
        <f t="shared" si="20"/>
        <v>#REF!</v>
      </c>
      <c r="U122" s="74" t="e">
        <f t="shared" si="25"/>
        <v>#REF!</v>
      </c>
      <c r="V122" s="74" t="e">
        <f t="shared" si="21"/>
        <v>#REF!</v>
      </c>
    </row>
    <row r="123" spans="1:22" ht="57" customHeight="1" x14ac:dyDescent="0.2">
      <c r="A123" s="10" t="str">
        <f>Questions!$A123</f>
        <v>DATA-12</v>
      </c>
      <c r="B123" s="10" t="str">
        <f t="shared" si="13"/>
        <v>DATA</v>
      </c>
      <c r="C123" s="10" t="str">
        <f>VLOOKUP($A123,Questions!$A$3:$L$333,2,0)&amp;""</f>
        <v>Are you performing off-site backups (i.e., digitally moved off site)?</v>
      </c>
      <c r="D123" s="10" t="str">
        <f>VLOOKUP($A123,Questions!$A$3:$L$333,11,0)&amp;""</f>
        <v/>
      </c>
      <c r="E123" s="10" t="str">
        <f>VLOOKUP($A123,Questions!$A$3:$L$333,12,0)&amp;""</f>
        <v>Product</v>
      </c>
      <c r="F123" s="10" t="e">
        <f>VLOOKUP($A123,#REF!,3,0)&amp;""</f>
        <v>#REF!</v>
      </c>
      <c r="G123" s="10" t="e">
        <f>VLOOKUP($A123,#REF!,6,0)&amp;""</f>
        <v>#REF!</v>
      </c>
      <c r="H123" s="10" t="e">
        <f>VLOOKUP($A123,#REF!,7,0)&amp;""</f>
        <v>#REF!</v>
      </c>
      <c r="I123" s="10" t="e">
        <f>VLOOKUP($A123,#REF!,8,0)&amp;""</f>
        <v>#REF!</v>
      </c>
      <c r="J123" s="10" t="e">
        <f>VLOOKUP($A123,#REF!,9,0)&amp;""</f>
        <v>#REF!</v>
      </c>
      <c r="K123" s="10" t="e">
        <f t="shared" si="14"/>
        <v>#REF!</v>
      </c>
      <c r="L123" s="74" t="e">
        <f>IF($E123="Not Scored", "N/A",IF(AND($D123='Auto Responses'!$J$27,$H123=""),"N/A",IF(AND($D123='Auto Responses'!$J$27,$H123='Auto Responses'!$J$7,),1,IF(AND($D123='Auto Responses'!$J$27,$H123='Auto Responses'!$J$8),0,IF($F123=$G123,1,0)))))</f>
        <v>#REF!</v>
      </c>
      <c r="M123" s="10" t="e">
        <f>VLOOKUP($A123,#REF!,10,0)&amp;""</f>
        <v>#REF!</v>
      </c>
      <c r="N123" s="10" t="e">
        <f t="shared" si="15"/>
        <v>#REF!</v>
      </c>
      <c r="O123" s="74" t="e">
        <f t="shared" si="16"/>
        <v>#REF!</v>
      </c>
      <c r="P123" s="74" t="e">
        <f t="shared" si="17"/>
        <v>#REF!</v>
      </c>
      <c r="Q123" s="74" t="e">
        <f t="shared" si="18"/>
        <v>#REF!</v>
      </c>
      <c r="R123" s="74" t="e">
        <f t="shared" si="24"/>
        <v>#REF!</v>
      </c>
      <c r="S123" s="74" t="e">
        <f t="shared" si="19"/>
        <v>#REF!</v>
      </c>
      <c r="T123" s="74" t="e">
        <f t="shared" si="20"/>
        <v>#REF!</v>
      </c>
      <c r="U123" s="74" t="e">
        <f t="shared" si="25"/>
        <v>#REF!</v>
      </c>
      <c r="V123" s="74" t="e">
        <f t="shared" si="21"/>
        <v>#REF!</v>
      </c>
    </row>
    <row r="124" spans="1:22" ht="57" customHeight="1" x14ac:dyDescent="0.2">
      <c r="A124" s="10" t="str">
        <f>Questions!$A124</f>
        <v>DATA-13</v>
      </c>
      <c r="B124" s="10" t="str">
        <f t="shared" si="13"/>
        <v>DATA</v>
      </c>
      <c r="C124" s="10" t="str">
        <f>VLOOKUP($A124,Questions!$A$3:$L$333,2,0)&amp;""</f>
        <v>Are physical backups taken off-site (i.e., physically moved off site)?</v>
      </c>
      <c r="D124" s="10" t="str">
        <f>VLOOKUP($A124,Questions!$A$3:$L$333,11,0)&amp;""</f>
        <v/>
      </c>
      <c r="E124" s="10" t="str">
        <f>VLOOKUP($A124,Questions!$A$3:$L$333,12,0)&amp;""</f>
        <v>Product</v>
      </c>
      <c r="F124" s="10" t="e">
        <f>VLOOKUP($A124,#REF!,3,0)&amp;""</f>
        <v>#REF!</v>
      </c>
      <c r="G124" s="10" t="e">
        <f>VLOOKUP($A124,#REF!,6,0)&amp;""</f>
        <v>#REF!</v>
      </c>
      <c r="H124" s="10" t="e">
        <f>VLOOKUP($A124,#REF!,7,0)&amp;""</f>
        <v>#REF!</v>
      </c>
      <c r="I124" s="10" t="e">
        <f>VLOOKUP($A124,#REF!,8,0)&amp;""</f>
        <v>#REF!</v>
      </c>
      <c r="J124" s="10" t="e">
        <f>VLOOKUP($A124,#REF!,9,0)&amp;""</f>
        <v>#REF!</v>
      </c>
      <c r="K124" s="10" t="e">
        <f t="shared" si="14"/>
        <v>#REF!</v>
      </c>
      <c r="L124" s="74" t="e">
        <f>IF($E124="Not Scored", "N/A",IF(AND($D124='Auto Responses'!$J$27,$H124=""),"N/A",IF(AND($D124='Auto Responses'!$J$27,$H124='Auto Responses'!$J$7,),1,IF(AND($D124='Auto Responses'!$J$27,$H124='Auto Responses'!$J$8),0,IF($F124=$G124,1,0)))))</f>
        <v>#REF!</v>
      </c>
      <c r="M124" s="10" t="e">
        <f>VLOOKUP($A124,#REF!,10,0)&amp;""</f>
        <v>#REF!</v>
      </c>
      <c r="N124" s="10" t="e">
        <f t="shared" si="15"/>
        <v>#REF!</v>
      </c>
      <c r="O124" s="74" t="e">
        <f t="shared" si="16"/>
        <v>#REF!</v>
      </c>
      <c r="P124" s="74" t="e">
        <f t="shared" si="17"/>
        <v>#REF!</v>
      </c>
      <c r="Q124" s="74" t="e">
        <f t="shared" si="18"/>
        <v>#REF!</v>
      </c>
      <c r="R124" s="74" t="e">
        <f t="shared" si="24"/>
        <v>#REF!</v>
      </c>
      <c r="S124" s="74" t="e">
        <f t="shared" si="19"/>
        <v>#REF!</v>
      </c>
      <c r="T124" s="74" t="e">
        <f t="shared" si="20"/>
        <v>#REF!</v>
      </c>
      <c r="U124" s="74" t="e">
        <f t="shared" si="25"/>
        <v>#REF!</v>
      </c>
      <c r="V124" s="74" t="e">
        <f t="shared" si="21"/>
        <v>#REF!</v>
      </c>
    </row>
    <row r="125" spans="1:22" ht="71.25" customHeight="1" x14ac:dyDescent="0.2">
      <c r="A125" s="10" t="str">
        <f>Questions!$A126</f>
        <v>DATA-15</v>
      </c>
      <c r="B125" s="10" t="str">
        <f t="shared" si="13"/>
        <v>DATA</v>
      </c>
      <c r="C125" s="10" t="str">
        <f>VLOOKUP($A125,Questions!$A$3:$L$333,2,0)&amp;""</f>
        <v>Do you have a media handling process that is documented and currently implemented that meets established business needs and regulatory requirements, including end-of-life, repurposing, and data-sanitization procedures?</v>
      </c>
      <c r="D125" s="10" t="str">
        <f>VLOOKUP($A125,Questions!$A$3:$L$333,11,0)&amp;""</f>
        <v/>
      </c>
      <c r="E125" s="10" t="str">
        <f>VLOOKUP($A125,Questions!$A$3:$L$333,12,0)&amp;""</f>
        <v>Product</v>
      </c>
      <c r="F125" s="10" t="e">
        <f>VLOOKUP($A125,#REF!,3,0)&amp;""</f>
        <v>#REF!</v>
      </c>
      <c r="G125" s="10" t="e">
        <f>VLOOKUP($A125,#REF!,6,0)&amp;""</f>
        <v>#REF!</v>
      </c>
      <c r="H125" s="10" t="e">
        <f>VLOOKUP($A125,#REF!,7,0)&amp;""</f>
        <v>#REF!</v>
      </c>
      <c r="I125" s="10" t="e">
        <f>VLOOKUP($A125,#REF!,8,0)&amp;""</f>
        <v>#REF!</v>
      </c>
      <c r="J125" s="10" t="e">
        <f>VLOOKUP($A125,#REF!,9,0)&amp;""</f>
        <v>#REF!</v>
      </c>
      <c r="K125" s="10" t="e">
        <f t="shared" si="14"/>
        <v>#REF!</v>
      </c>
      <c r="L125" s="74" t="e">
        <f>IF($E125="Not Scored", "N/A",IF(AND($D125='Auto Responses'!$J$27,$H125=""),"N/A",IF(AND($D125='Auto Responses'!$J$27,$H125='Auto Responses'!$J$7,),1,IF(AND($D125='Auto Responses'!$J$27,$H125='Auto Responses'!$J$8),0,IF($F125=$G125,1,0)))))</f>
        <v>#REF!</v>
      </c>
      <c r="M125" s="10" t="e">
        <f>VLOOKUP($A125,#REF!,10,0)&amp;""</f>
        <v>#REF!</v>
      </c>
      <c r="N125" s="10" t="e">
        <f t="shared" si="15"/>
        <v>#REF!</v>
      </c>
      <c r="O125" s="74" t="e">
        <f t="shared" si="16"/>
        <v>#REF!</v>
      </c>
      <c r="P125" s="74" t="e">
        <f t="shared" si="17"/>
        <v>#REF!</v>
      </c>
      <c r="Q125" s="74" t="e">
        <f t="shared" si="18"/>
        <v>#REF!</v>
      </c>
      <c r="R125" s="74" t="e">
        <f t="shared" si="24"/>
        <v>#REF!</v>
      </c>
      <c r="S125" s="74" t="e">
        <f t="shared" si="19"/>
        <v>#REF!</v>
      </c>
      <c r="T125" s="74" t="e">
        <f t="shared" si="20"/>
        <v>#REF!</v>
      </c>
      <c r="U125" s="74" t="e">
        <f t="shared" si="25"/>
        <v>#REF!</v>
      </c>
      <c r="V125" s="74" t="e">
        <f t="shared" si="21"/>
        <v>#REF!</v>
      </c>
    </row>
    <row r="126" spans="1:22" ht="57" customHeight="1" x14ac:dyDescent="0.2">
      <c r="A126" s="10" t="str">
        <f>Questions!$A127</f>
        <v>DATA-16</v>
      </c>
      <c r="B126" s="10" t="str">
        <f t="shared" si="13"/>
        <v>DATA</v>
      </c>
      <c r="C126" s="10" t="str">
        <f>VLOOKUP($A126,Questions!$A$3:$L$333,2,0)&amp;""</f>
        <v>Does the process described in DATA-15 adhere to DoD 5220.22-M and/or NIST SP 800-88 standards?</v>
      </c>
      <c r="D126" s="10" t="str">
        <f>VLOOKUP($A126,Questions!$A$3:$L$333,11,0)&amp;""</f>
        <v/>
      </c>
      <c r="E126" s="10" t="str">
        <f>VLOOKUP($A126,Questions!$A$3:$L$333,12,0)&amp;""</f>
        <v>Product</v>
      </c>
      <c r="F126" s="10" t="e">
        <f>VLOOKUP($A126,#REF!,3,0)&amp;""</f>
        <v>#REF!</v>
      </c>
      <c r="G126" s="10" t="e">
        <f>VLOOKUP($A126,#REF!,6,0)&amp;""</f>
        <v>#REF!</v>
      </c>
      <c r="H126" s="10" t="e">
        <f>VLOOKUP($A126,#REF!,7,0)&amp;""</f>
        <v>#REF!</v>
      </c>
      <c r="I126" s="10" t="e">
        <f>VLOOKUP($A126,#REF!,8,0)&amp;""</f>
        <v>#REF!</v>
      </c>
      <c r="J126" s="10" t="e">
        <f>VLOOKUP($A126,#REF!,9,0)&amp;""</f>
        <v>#REF!</v>
      </c>
      <c r="K126" s="10" t="e">
        <f t="shared" si="14"/>
        <v>#REF!</v>
      </c>
      <c r="L126" s="74" t="e">
        <f>IF($E126="Not Scored", "N/A",IF(AND($D126='Auto Responses'!$J$27,$H126=""),"N/A",IF(AND($D126='Auto Responses'!$J$27,$H126='Auto Responses'!$J$7,),1,IF(AND($D126='Auto Responses'!$J$27,$H126='Auto Responses'!$J$8),0,IF($F126=$G126,1,0)))))</f>
        <v>#REF!</v>
      </c>
      <c r="M126" s="10" t="e">
        <f>VLOOKUP($A126,#REF!,10,0)&amp;""</f>
        <v>#REF!</v>
      </c>
      <c r="N126" s="10" t="e">
        <f t="shared" si="15"/>
        <v>#REF!</v>
      </c>
      <c r="O126" s="74" t="e">
        <f t="shared" si="16"/>
        <v>#REF!</v>
      </c>
      <c r="P126" s="74" t="e">
        <f t="shared" si="17"/>
        <v>#REF!</v>
      </c>
      <c r="Q126" s="74" t="e">
        <f t="shared" si="18"/>
        <v>#REF!</v>
      </c>
      <c r="R126" s="74" t="e">
        <f t="shared" si="24"/>
        <v>#REF!</v>
      </c>
      <c r="S126" s="74" t="e">
        <f t="shared" si="19"/>
        <v>#REF!</v>
      </c>
      <c r="T126" s="74" t="e">
        <f t="shared" si="20"/>
        <v>#REF!</v>
      </c>
      <c r="U126" s="74" t="e">
        <f t="shared" si="25"/>
        <v>#REF!</v>
      </c>
      <c r="V126" s="74" t="e">
        <f t="shared" si="21"/>
        <v>#REF!</v>
      </c>
    </row>
    <row r="127" spans="1:22" ht="57" customHeight="1" x14ac:dyDescent="0.2">
      <c r="A127" s="10" t="str">
        <f>Questions!$A128</f>
        <v>DATA-17</v>
      </c>
      <c r="B127" s="10" t="str">
        <f t="shared" si="13"/>
        <v>DATA</v>
      </c>
      <c r="C127" s="10" t="str">
        <f>VLOOKUP($A127,Questions!$A$3:$L$333,2,0)&amp;""</f>
        <v>Does your staff (or third party) have access to institutional data (e.g., financial, PHI, or other sensitive information) through any means?</v>
      </c>
      <c r="D127" s="10" t="str">
        <f>VLOOKUP($A127,Questions!$A$3:$L$333,11,0)&amp;""</f>
        <v/>
      </c>
      <c r="E127" s="10" t="str">
        <f>VLOOKUP($A127,Questions!$A$3:$L$333,12,0)&amp;""</f>
        <v>Product</v>
      </c>
      <c r="F127" s="10" t="e">
        <f>VLOOKUP($A127,#REF!,3,0)&amp;""</f>
        <v>#REF!</v>
      </c>
      <c r="G127" s="10" t="e">
        <f>VLOOKUP($A127,#REF!,6,0)&amp;""</f>
        <v>#REF!</v>
      </c>
      <c r="H127" s="10" t="e">
        <f>VLOOKUP($A127,#REF!,7,0)&amp;""</f>
        <v>#REF!</v>
      </c>
      <c r="I127" s="10" t="e">
        <f>VLOOKUP($A127,#REF!,8,0)&amp;""</f>
        <v>#REF!</v>
      </c>
      <c r="J127" s="10" t="e">
        <f>VLOOKUP($A127,#REF!,9,0)&amp;""</f>
        <v>#REF!</v>
      </c>
      <c r="K127" s="10" t="e">
        <f t="shared" si="14"/>
        <v>#REF!</v>
      </c>
      <c r="L127" s="74" t="e">
        <f>IF($E127="Not Scored", "N/A",IF(AND($D127='Auto Responses'!$J$27,$H127=""),"N/A",IF(AND($D127='Auto Responses'!$J$27,$H127='Auto Responses'!$J$7,),1,IF(AND($D127='Auto Responses'!$J$27,$H127='Auto Responses'!$J$8),0,IF($F127=$G127,1,0)))))</f>
        <v>#REF!</v>
      </c>
      <c r="M127" s="10" t="e">
        <f>VLOOKUP($A127,#REF!,10,0)&amp;""</f>
        <v>#REF!</v>
      </c>
      <c r="N127" s="10" t="e">
        <f t="shared" si="15"/>
        <v>#REF!</v>
      </c>
      <c r="O127" s="74" t="e">
        <f t="shared" si="16"/>
        <v>#REF!</v>
      </c>
      <c r="P127" s="74" t="e">
        <f t="shared" si="17"/>
        <v>#REF!</v>
      </c>
      <c r="Q127" s="74" t="e">
        <f t="shared" si="18"/>
        <v>#REF!</v>
      </c>
      <c r="R127" s="74" t="e">
        <f t="shared" si="24"/>
        <v>#REF!</v>
      </c>
      <c r="S127" s="74" t="e">
        <f t="shared" si="19"/>
        <v>#REF!</v>
      </c>
      <c r="T127" s="74" t="e">
        <f t="shared" si="20"/>
        <v>#REF!</v>
      </c>
      <c r="U127" s="74" t="e">
        <f t="shared" si="25"/>
        <v>#REF!</v>
      </c>
      <c r="V127" s="74" t="e">
        <f t="shared" si="21"/>
        <v>#REF!</v>
      </c>
    </row>
    <row r="128" spans="1:22" ht="57" customHeight="1" x14ac:dyDescent="0.2">
      <c r="A128" s="10" t="str">
        <f>Questions!$A129</f>
        <v>DATA-18</v>
      </c>
      <c r="B128" s="10" t="str">
        <f t="shared" si="13"/>
        <v>DATA</v>
      </c>
      <c r="C128" s="10" t="str">
        <f>VLOOKUP($A128,Questions!$A$3:$L$333,2,0)&amp;""</f>
        <v>Do you have a documented and currently implemented strategy for securing employee workstations when they work remotely (i.e., not in a trusted computing environment)?</v>
      </c>
      <c r="D128" s="10" t="str">
        <f>VLOOKUP($A128,Questions!$A$3:$L$333,11,0)&amp;""</f>
        <v/>
      </c>
      <c r="E128" s="10" t="str">
        <f>VLOOKUP($A128,Questions!$A$3:$L$333,12,0)&amp;""</f>
        <v>Product</v>
      </c>
      <c r="F128" s="10" t="e">
        <f>VLOOKUP($A128,#REF!,3,0)&amp;""</f>
        <v>#REF!</v>
      </c>
      <c r="G128" s="10" t="e">
        <f>VLOOKUP($A128,#REF!,6,0)&amp;""</f>
        <v>#REF!</v>
      </c>
      <c r="H128" s="10" t="e">
        <f>VLOOKUP($A128,#REF!,7,0)&amp;""</f>
        <v>#REF!</v>
      </c>
      <c r="I128" s="10" t="e">
        <f>VLOOKUP($A128,#REF!,8,0)&amp;""</f>
        <v>#REF!</v>
      </c>
      <c r="J128" s="10" t="e">
        <f>VLOOKUP($A128,#REF!,9,0)&amp;""</f>
        <v>#REF!</v>
      </c>
      <c r="K128" s="10" t="e">
        <f t="shared" si="14"/>
        <v>#REF!</v>
      </c>
      <c r="L128" s="74" t="e">
        <f>IF($E128="Not Scored", "N/A",IF(AND($D128='Auto Responses'!$J$27,$H128=""),"N/A",IF(AND($D128='Auto Responses'!$J$27,$H128='Auto Responses'!$J$7,),1,IF(AND($D128='Auto Responses'!$J$27,$H128='Auto Responses'!$J$8),0,IF($F128=$G128,1,0)))))</f>
        <v>#REF!</v>
      </c>
      <c r="M128" s="10" t="e">
        <f>VLOOKUP($A128,#REF!,10,0)&amp;""</f>
        <v>#REF!</v>
      </c>
      <c r="N128" s="10" t="e">
        <f t="shared" si="15"/>
        <v>#REF!</v>
      </c>
      <c r="O128" s="74" t="e">
        <f t="shared" si="16"/>
        <v>#REF!</v>
      </c>
      <c r="P128" s="74" t="e">
        <f t="shared" si="17"/>
        <v>#REF!</v>
      </c>
      <c r="Q128" s="74" t="e">
        <f t="shared" si="18"/>
        <v>#REF!</v>
      </c>
      <c r="R128" s="74" t="e">
        <f t="shared" si="24"/>
        <v>#REF!</v>
      </c>
      <c r="S128" s="74" t="e">
        <f t="shared" si="19"/>
        <v>#REF!</v>
      </c>
      <c r="T128" s="74" t="e">
        <f t="shared" si="20"/>
        <v>#REF!</v>
      </c>
      <c r="U128" s="74" t="e">
        <f t="shared" si="25"/>
        <v>#REF!</v>
      </c>
      <c r="V128" s="74" t="e">
        <f t="shared" si="21"/>
        <v>#REF!</v>
      </c>
    </row>
    <row r="129" spans="1:22" ht="71.25" customHeight="1" x14ac:dyDescent="0.2">
      <c r="A129" s="10" t="str">
        <f>Questions!$A130</f>
        <v>DATA-19</v>
      </c>
      <c r="B129" s="10" t="str">
        <f t="shared" si="13"/>
        <v>DATA</v>
      </c>
      <c r="C129" s="10" t="str">
        <f>VLOOKUP($A129,Questions!$A$3:$L$333,2,0)&amp;""</f>
        <v>Does the environment provide for dedicated single-tenant capabilities? If not, describe how your solution or environment separates data from different customers (e.g., logically, physically, single tenancy, multi-tenancy).</v>
      </c>
      <c r="D129" s="10" t="str">
        <f>VLOOKUP($A129,Questions!$A$3:$L$333,11,0)&amp;""</f>
        <v/>
      </c>
      <c r="E129" s="10" t="str">
        <f>VLOOKUP($A129,Questions!$A$3:$L$333,12,0)&amp;""</f>
        <v>Product</v>
      </c>
      <c r="F129" s="10" t="e">
        <f>VLOOKUP($A129,#REF!,3,0)&amp;""</f>
        <v>#REF!</v>
      </c>
      <c r="G129" s="10" t="e">
        <f>VLOOKUP($A129,#REF!,6,0)&amp;""</f>
        <v>#REF!</v>
      </c>
      <c r="H129" s="10" t="e">
        <f>VLOOKUP($A129,#REF!,7,0)&amp;""</f>
        <v>#REF!</v>
      </c>
      <c r="I129" s="10" t="e">
        <f>VLOOKUP($A129,#REF!,8,0)&amp;""</f>
        <v>#REF!</v>
      </c>
      <c r="J129" s="10" t="e">
        <f>VLOOKUP($A129,#REF!,9,0)&amp;""</f>
        <v>#REF!</v>
      </c>
      <c r="K129" s="10" t="e">
        <f t="shared" si="14"/>
        <v>#REF!</v>
      </c>
      <c r="L129" s="74" t="e">
        <f>IF($E129="Not Scored", "N/A",IF(AND($D129='Auto Responses'!$J$27,$H129=""),"N/A",IF(AND($D129='Auto Responses'!$J$27,$H129='Auto Responses'!$J$7,),1,IF(AND($D129='Auto Responses'!$J$27,$H129='Auto Responses'!$J$8),0,IF($F129=$G129,1,0)))))</f>
        <v>#REF!</v>
      </c>
      <c r="M129" s="10" t="e">
        <f>VLOOKUP($A129,#REF!,10,0)&amp;""</f>
        <v>#REF!</v>
      </c>
      <c r="N129" s="10" t="e">
        <f t="shared" si="15"/>
        <v>#REF!</v>
      </c>
      <c r="O129" s="74" t="e">
        <f t="shared" si="16"/>
        <v>#REF!</v>
      </c>
      <c r="P129" s="74" t="e">
        <f t="shared" si="17"/>
        <v>#REF!</v>
      </c>
      <c r="Q129" s="74" t="e">
        <f t="shared" si="18"/>
        <v>#REF!</v>
      </c>
      <c r="R129" s="74" t="e">
        <f t="shared" si="24"/>
        <v>#REF!</v>
      </c>
      <c r="S129" s="74" t="e">
        <f t="shared" si="19"/>
        <v>#REF!</v>
      </c>
      <c r="T129" s="74" t="e">
        <f t="shared" si="20"/>
        <v>#REF!</v>
      </c>
      <c r="U129" s="74" t="e">
        <f t="shared" si="25"/>
        <v>#REF!</v>
      </c>
      <c r="V129" s="74" t="e">
        <f t="shared" si="21"/>
        <v>#REF!</v>
      </c>
    </row>
    <row r="130" spans="1:22" ht="57" customHeight="1" x14ac:dyDescent="0.2">
      <c r="A130" s="10" t="str">
        <f>Questions!$A131</f>
        <v>DATA-20</v>
      </c>
      <c r="B130" s="10" t="str">
        <f t="shared" si="13"/>
        <v>DATA</v>
      </c>
      <c r="C130" s="10" t="str">
        <f>VLOOKUP($A130,Questions!$A$3:$L$333,2,0)&amp;""</f>
        <v>Are ownership rights to all data, inputs, outputs, and metadata retained by the institution?</v>
      </c>
      <c r="D130" s="10" t="str">
        <f>VLOOKUP($A130,Questions!$A$3:$L$333,11,0)&amp;""</f>
        <v/>
      </c>
      <c r="E130" s="10" t="str">
        <f>VLOOKUP($A130,Questions!$A$3:$L$333,12,0)&amp;""</f>
        <v>Product</v>
      </c>
      <c r="F130" s="10" t="e">
        <f>VLOOKUP($A130,#REF!,3,0)&amp;""</f>
        <v>#REF!</v>
      </c>
      <c r="G130" s="10" t="e">
        <f>VLOOKUP($A130,#REF!,6,0)&amp;""</f>
        <v>#REF!</v>
      </c>
      <c r="H130" s="10" t="e">
        <f>VLOOKUP($A130,#REF!,7,0)&amp;""</f>
        <v>#REF!</v>
      </c>
      <c r="I130" s="10" t="e">
        <f>VLOOKUP($A130,#REF!,8,0)&amp;""</f>
        <v>#REF!</v>
      </c>
      <c r="J130" s="10" t="e">
        <f>VLOOKUP($A130,#REF!,9,0)&amp;""</f>
        <v>#REF!</v>
      </c>
      <c r="K130" s="10" t="e">
        <f t="shared" si="14"/>
        <v>#REF!</v>
      </c>
      <c r="L130" s="74" t="e">
        <f>IF($E130="Not Scored", "N/A",IF(AND($D130='Auto Responses'!$J$27,$H130=""),"N/A",IF(AND($D130='Auto Responses'!$J$27,$H130='Auto Responses'!$J$7,),1,IF(AND($D130='Auto Responses'!$J$27,$H130='Auto Responses'!$J$8),0,IF($F130=$G130,1,0)))))</f>
        <v>#REF!</v>
      </c>
      <c r="M130" s="10" t="e">
        <f>VLOOKUP($A130,#REF!,10,0)&amp;""</f>
        <v>#REF!</v>
      </c>
      <c r="N130" s="10" t="e">
        <f t="shared" si="15"/>
        <v>#REF!</v>
      </c>
      <c r="O130" s="74" t="e">
        <f t="shared" si="16"/>
        <v>#REF!</v>
      </c>
      <c r="P130" s="74" t="e">
        <f t="shared" si="17"/>
        <v>#REF!</v>
      </c>
      <c r="Q130" s="74" t="e">
        <f t="shared" si="18"/>
        <v>#REF!</v>
      </c>
      <c r="R130" s="74" t="e">
        <f t="shared" si="24"/>
        <v>#REF!</v>
      </c>
      <c r="S130" s="74" t="e">
        <f t="shared" si="19"/>
        <v>#REF!</v>
      </c>
      <c r="T130" s="74" t="e">
        <f t="shared" si="20"/>
        <v>#REF!</v>
      </c>
      <c r="U130" s="74" t="e">
        <f t="shared" si="25"/>
        <v>#REF!</v>
      </c>
      <c r="V130" s="74" t="e">
        <f t="shared" si="21"/>
        <v>#REF!</v>
      </c>
    </row>
    <row r="131" spans="1:22" ht="57" customHeight="1" x14ac:dyDescent="0.2">
      <c r="A131" s="10" t="str">
        <f>Questions!$A132</f>
        <v>DATA-21</v>
      </c>
      <c r="B131" s="10" t="str">
        <f t="shared" ref="B131:B194" si="26">LEFT(A131,4)</f>
        <v>DATA</v>
      </c>
      <c r="C131" s="10" t="str">
        <f>VLOOKUP($A131,Questions!$A$3:$L$333,2,0)&amp;""</f>
        <v>In the event of imminent bankruptcy, closing of business, or retirement of service, will you provide 90 days for customers to get their data out of the system and migrate applications?</v>
      </c>
      <c r="D131" s="10" t="str">
        <f>VLOOKUP($A131,Questions!$A$3:$L$333,11,0)&amp;""</f>
        <v/>
      </c>
      <c r="E131" s="10" t="str">
        <f>VLOOKUP($A131,Questions!$A$3:$L$333,12,0)&amp;""</f>
        <v>Product</v>
      </c>
      <c r="F131" s="10" t="e">
        <f>VLOOKUP($A131,#REF!,3,0)&amp;""</f>
        <v>#REF!</v>
      </c>
      <c r="G131" s="10" t="e">
        <f>VLOOKUP($A131,#REF!,6,0)&amp;""</f>
        <v>#REF!</v>
      </c>
      <c r="H131" s="10" t="e">
        <f>VLOOKUP($A131,#REF!,7,0)&amp;""</f>
        <v>#REF!</v>
      </c>
      <c r="I131" s="10" t="e">
        <f>VLOOKUP($A131,#REF!,8,0)&amp;""</f>
        <v>#REF!</v>
      </c>
      <c r="J131" s="10" t="e">
        <f>VLOOKUP($A131,#REF!,9,0)&amp;""</f>
        <v>#REF!</v>
      </c>
      <c r="K131" s="10" t="e">
        <f t="shared" ref="K131:K194" si="27">IF($I131="Critical Importance",20,IF($I131="Minor Importance",5,10))</f>
        <v>#REF!</v>
      </c>
      <c r="L131" s="74" t="e">
        <f>IF($E131="Not Scored", "N/A",IF(AND($D131='Auto Responses'!$J$27,$H131=""),"N/A",IF(AND($D131='Auto Responses'!$J$27,$H131='Auto Responses'!$J$7,),1,IF(AND($D131='Auto Responses'!$J$27,$H131='Auto Responses'!$J$8),0,IF($F131=$G131,1,0)))))</f>
        <v>#REF!</v>
      </c>
      <c r="M131" s="10" t="e">
        <f>VLOOKUP($A131,#REF!,10,0)&amp;""</f>
        <v>#REF!</v>
      </c>
      <c r="N131" s="10" t="e">
        <f t="shared" ref="N131:N194" si="28">IF($J131="Critical Importance",1,IF(AND($J131="",$I131="Critical Importance"),1,0))</f>
        <v>#REF!</v>
      </c>
      <c r="O131" s="74" t="e">
        <f t="shared" ref="O131:O194" si="29">IF($E131="Not Scored","N/A",IF($J131="",$K131,IF($J131="Minor Importance",5,IF($J131="Standard Importance",10,IF($J131="Critical Importance",20,0)))))</f>
        <v>#REF!</v>
      </c>
      <c r="P131" s="74" t="e">
        <f t="shared" ref="P131:P194" si="30">IF(OR($O131="N/A",$L131="N/A"),"N/A",$O131*$L131)</f>
        <v>#REF!</v>
      </c>
      <c r="Q131" s="74" t="e">
        <f t="shared" ref="Q131:Q194" si="31">IF(M131="TRUE",1,0)</f>
        <v>#REF!</v>
      </c>
      <c r="R131" s="74" t="e">
        <f t="shared" si="24"/>
        <v>#REF!</v>
      </c>
      <c r="S131" s="74" t="e">
        <f t="shared" ref="S131:S194" si="32">IF(Q131=0,0,R131)</f>
        <v>#REF!</v>
      </c>
      <c r="T131" s="74" t="e">
        <f t="shared" ref="T131:T194" si="33">IF(N131=1,1,0)</f>
        <v>#REF!</v>
      </c>
      <c r="U131" s="74" t="e">
        <f t="shared" si="25"/>
        <v>#REF!</v>
      </c>
      <c r="V131" s="74" t="e">
        <f t="shared" ref="V131:V194" si="34">IF(T131=0,0,U131)</f>
        <v>#REF!</v>
      </c>
    </row>
    <row r="132" spans="1:22" ht="57" customHeight="1" x14ac:dyDescent="0.2">
      <c r="A132" s="10" t="str">
        <f>Questions!$A133</f>
        <v>DATA-22</v>
      </c>
      <c r="B132" s="10" t="str">
        <f t="shared" si="26"/>
        <v>DATA</v>
      </c>
      <c r="C132" s="10" t="str">
        <f>VLOOKUP($A132,Questions!$A$3:$L$333,2,0)&amp;""</f>
        <v>Are involatile backup copies made according to predefined schedules and securely stored and protected?</v>
      </c>
      <c r="D132" s="10" t="str">
        <f>VLOOKUP($A132,Questions!$A$3:$L$333,11,0)&amp;""</f>
        <v/>
      </c>
      <c r="E132" s="10" t="str">
        <f>VLOOKUP($A132,Questions!$A$3:$L$333,12,0)&amp;""</f>
        <v>Product</v>
      </c>
      <c r="F132" s="10" t="e">
        <f>VLOOKUP($A132,#REF!,3,0)&amp;""</f>
        <v>#REF!</v>
      </c>
      <c r="G132" s="10" t="e">
        <f>VLOOKUP($A132,#REF!,6,0)&amp;""</f>
        <v>#REF!</v>
      </c>
      <c r="H132" s="10" t="e">
        <f>VLOOKUP($A132,#REF!,7,0)&amp;""</f>
        <v>#REF!</v>
      </c>
      <c r="I132" s="10" t="e">
        <f>VLOOKUP($A132,#REF!,8,0)&amp;""</f>
        <v>#REF!</v>
      </c>
      <c r="J132" s="10" t="e">
        <f>VLOOKUP($A132,#REF!,9,0)&amp;""</f>
        <v>#REF!</v>
      </c>
      <c r="K132" s="10" t="e">
        <f t="shared" si="27"/>
        <v>#REF!</v>
      </c>
      <c r="L132" s="74" t="e">
        <f>IF($E132="Not Scored", "N/A",IF(AND($D132='Auto Responses'!$J$27,$H132=""),"N/A",IF(AND($D132='Auto Responses'!$J$27,$H132='Auto Responses'!$J$7,),1,IF(AND($D132='Auto Responses'!$J$27,$H132='Auto Responses'!$J$8),0,IF($F132=$G132,1,0)))))</f>
        <v>#REF!</v>
      </c>
      <c r="M132" s="10" t="e">
        <f>VLOOKUP($A132,#REF!,10,0)&amp;""</f>
        <v>#REF!</v>
      </c>
      <c r="N132" s="10" t="e">
        <f t="shared" si="28"/>
        <v>#REF!</v>
      </c>
      <c r="O132" s="74" t="e">
        <f t="shared" si="29"/>
        <v>#REF!</v>
      </c>
      <c r="P132" s="74" t="e">
        <f t="shared" si="30"/>
        <v>#REF!</v>
      </c>
      <c r="Q132" s="74" t="e">
        <f t="shared" si="31"/>
        <v>#REF!</v>
      </c>
      <c r="R132" s="74" t="e">
        <f t="shared" ref="R132:R163" si="35">R131+Q132</f>
        <v>#REF!</v>
      </c>
      <c r="S132" s="74" t="e">
        <f t="shared" si="32"/>
        <v>#REF!</v>
      </c>
      <c r="T132" s="74" t="e">
        <f t="shared" si="33"/>
        <v>#REF!</v>
      </c>
      <c r="U132" s="74" t="e">
        <f t="shared" ref="U132:U163" si="36">U131+T132</f>
        <v>#REF!</v>
      </c>
      <c r="V132" s="74" t="e">
        <f t="shared" si="34"/>
        <v>#REF!</v>
      </c>
    </row>
    <row r="133" spans="1:22" ht="57" customHeight="1" x14ac:dyDescent="0.2">
      <c r="A133" s="10" t="str">
        <f>Questions!$A125</f>
        <v>DATA-14</v>
      </c>
      <c r="B133" s="10" t="str">
        <f t="shared" si="26"/>
        <v>DATA</v>
      </c>
      <c r="C133" s="10" t="str">
        <f>VLOOKUP($A133,Questions!$A$3:$L$333,2,0)&amp;""</f>
        <v>Are data backups encrypted?</v>
      </c>
      <c r="D133" s="10" t="str">
        <f>VLOOKUP($A133,Questions!$A$3:$L$333,11,0)&amp;""</f>
        <v/>
      </c>
      <c r="E133" s="10" t="str">
        <f>VLOOKUP($A133,Questions!$A$3:$L$333,12,0)&amp;""</f>
        <v>Product</v>
      </c>
      <c r="F133" s="10" t="e">
        <f>VLOOKUP($A133,#REF!,3,0)&amp;""</f>
        <v>#REF!</v>
      </c>
      <c r="G133" s="10" t="e">
        <f>VLOOKUP($A133,#REF!,6,0)&amp;""</f>
        <v>#REF!</v>
      </c>
      <c r="H133" s="10" t="e">
        <f>VLOOKUP($A133,#REF!,7,0)&amp;""</f>
        <v>#REF!</v>
      </c>
      <c r="I133" s="10" t="e">
        <f>VLOOKUP($A133,#REF!,8,0)&amp;""</f>
        <v>#REF!</v>
      </c>
      <c r="J133" s="10" t="e">
        <f>VLOOKUP($A133,#REF!,9,0)&amp;""</f>
        <v>#REF!</v>
      </c>
      <c r="K133" s="10" t="e">
        <f t="shared" si="27"/>
        <v>#REF!</v>
      </c>
      <c r="L133" s="74" t="e">
        <f>IF($E133="Not Scored", "N/A",IF(AND($D133='Auto Responses'!$J$27,$H133=""),"N/A",IF(AND($D133='Auto Responses'!$J$27,$H133='Auto Responses'!$J$7,),1,IF(AND($D133='Auto Responses'!$J$27,$H133='Auto Responses'!$J$8),0,IF($F133=$G133,1,0)))))</f>
        <v>#REF!</v>
      </c>
      <c r="M133" s="10" t="e">
        <f>VLOOKUP($A133,#REF!,10,0)&amp;""</f>
        <v>#REF!</v>
      </c>
      <c r="N133" s="10" t="e">
        <f t="shared" si="28"/>
        <v>#REF!</v>
      </c>
      <c r="O133" s="74" t="e">
        <f t="shared" si="29"/>
        <v>#REF!</v>
      </c>
      <c r="P133" s="74" t="e">
        <f t="shared" si="30"/>
        <v>#REF!</v>
      </c>
      <c r="Q133" s="74" t="e">
        <f t="shared" si="31"/>
        <v>#REF!</v>
      </c>
      <c r="R133" s="74" t="e">
        <f t="shared" si="35"/>
        <v>#REF!</v>
      </c>
      <c r="S133" s="74" t="e">
        <f t="shared" si="32"/>
        <v>#REF!</v>
      </c>
      <c r="T133" s="74" t="e">
        <f t="shared" si="33"/>
        <v>#REF!</v>
      </c>
      <c r="U133" s="74" t="e">
        <f t="shared" si="36"/>
        <v>#REF!</v>
      </c>
      <c r="V133" s="74" t="e">
        <f t="shared" si="34"/>
        <v>#REF!</v>
      </c>
    </row>
    <row r="134" spans="1:22" ht="71.25" customHeight="1" x14ac:dyDescent="0.2">
      <c r="A134" s="10" t="str">
        <f>Questions!$A134</f>
        <v>DATA-23</v>
      </c>
      <c r="B134" s="10" t="str">
        <f t="shared" si="26"/>
        <v>DATA</v>
      </c>
      <c r="C134" s="10" t="str">
        <f>VLOOKUP($A134,Questions!$A$3:$L$333,2,0)&amp;""</f>
        <v>Do you have a cryptographic key management process (generation, exchange, storage, safeguards, use, vetting, and replacement) that is documented and currently implemented, for all system components (e.g., database, system, web, etc.)?</v>
      </c>
      <c r="D134" s="10" t="str">
        <f>VLOOKUP($A134,Questions!$A$3:$L$333,11,0)&amp;""</f>
        <v/>
      </c>
      <c r="E134" s="10" t="str">
        <f>VLOOKUP($A134,Questions!$A$3:$L$333,12,0)&amp;""</f>
        <v>Product</v>
      </c>
      <c r="F134" s="10" t="e">
        <f>VLOOKUP($A134,#REF!,3,0)&amp;""</f>
        <v>#REF!</v>
      </c>
      <c r="G134" s="10" t="e">
        <f>VLOOKUP($A134,#REF!,6,0)&amp;""</f>
        <v>#REF!</v>
      </c>
      <c r="H134" s="10" t="e">
        <f>VLOOKUP($A134,#REF!,7,0)&amp;""</f>
        <v>#REF!</v>
      </c>
      <c r="I134" s="10" t="e">
        <f>VLOOKUP($A134,#REF!,8,0)&amp;""</f>
        <v>#REF!</v>
      </c>
      <c r="J134" s="10" t="e">
        <f>VLOOKUP($A134,#REF!,9,0)&amp;""</f>
        <v>#REF!</v>
      </c>
      <c r="K134" s="10" t="e">
        <f t="shared" si="27"/>
        <v>#REF!</v>
      </c>
      <c r="L134" s="74" t="e">
        <f>IF($E134="Not Scored", "N/A",IF(AND($D134='Auto Responses'!$J$27,$H134=""),"N/A",IF(AND($D134='Auto Responses'!$J$27,$H134='Auto Responses'!$J$7,),1,IF(AND($D134='Auto Responses'!$J$27,$H134='Auto Responses'!$J$8),0,IF($F134=$G134,1,0)))))</f>
        <v>#REF!</v>
      </c>
      <c r="M134" s="10" t="e">
        <f>VLOOKUP($A134,#REF!,10,0)&amp;""</f>
        <v>#REF!</v>
      </c>
      <c r="N134" s="10" t="e">
        <f t="shared" si="28"/>
        <v>#REF!</v>
      </c>
      <c r="O134" s="74" t="e">
        <f t="shared" si="29"/>
        <v>#REF!</v>
      </c>
      <c r="P134" s="74" t="e">
        <f t="shared" si="30"/>
        <v>#REF!</v>
      </c>
      <c r="Q134" s="74" t="e">
        <f t="shared" si="31"/>
        <v>#REF!</v>
      </c>
      <c r="R134" s="74" t="e">
        <f t="shared" si="35"/>
        <v>#REF!</v>
      </c>
      <c r="S134" s="74" t="e">
        <f t="shared" si="32"/>
        <v>#REF!</v>
      </c>
      <c r="T134" s="74" t="e">
        <f t="shared" si="33"/>
        <v>#REF!</v>
      </c>
      <c r="U134" s="74" t="e">
        <f t="shared" si="36"/>
        <v>#REF!</v>
      </c>
      <c r="V134" s="74" t="e">
        <f t="shared" si="34"/>
        <v>#REF!</v>
      </c>
    </row>
    <row r="135" spans="1:22" ht="57" customHeight="1" x14ac:dyDescent="0.2">
      <c r="A135" s="10" t="str">
        <f>Questions!$A135</f>
        <v>DCTR-01</v>
      </c>
      <c r="B135" s="10" t="str">
        <f t="shared" si="26"/>
        <v>DCTR</v>
      </c>
      <c r="C135" s="10" t="str">
        <f>VLOOKUP($A135,Questions!$A$3:$L$333,2,0)&amp;""</f>
        <v>Select your hosting option.</v>
      </c>
      <c r="D135" s="10" t="str">
        <f>VLOOKUP($A135,Questions!$A$3:$L$333,11,0)&amp;""</f>
        <v/>
      </c>
      <c r="E135" s="10" t="str">
        <f>VLOOKUP($A135,Questions!$A$3:$L$333,12,0)&amp;""</f>
        <v>Not scored</v>
      </c>
      <c r="F135" s="10" t="e">
        <f>VLOOKUP($A135,#REF!,3,0)&amp;""</f>
        <v>#REF!</v>
      </c>
      <c r="G135" s="10" t="e">
        <f>VLOOKUP($A135,#REF!,6,0)&amp;""</f>
        <v>#REF!</v>
      </c>
      <c r="H135" s="10" t="e">
        <f>VLOOKUP($A135,#REF!,7,0)&amp;""</f>
        <v>#REF!</v>
      </c>
      <c r="I135" s="10" t="e">
        <f>VLOOKUP($A135,#REF!,8,0)&amp;""</f>
        <v>#REF!</v>
      </c>
      <c r="J135" s="10" t="e">
        <f>VLOOKUP($A135,#REF!,9,0)&amp;""</f>
        <v>#REF!</v>
      </c>
      <c r="K135" s="10" t="e">
        <f t="shared" si="27"/>
        <v>#REF!</v>
      </c>
      <c r="L135" s="74" t="str">
        <f>IF($E135="Not Scored", "N/A",IF(AND($D135='Auto Responses'!$J$27,$H135=""),"N/A",IF(AND($D135='Auto Responses'!$J$27,$H135='Auto Responses'!$J$7,),1,IF(AND($D135='Auto Responses'!$J$27,$H135='Auto Responses'!$J$8),0,IF($F135=$G135,1,0)))))</f>
        <v>N/A</v>
      </c>
      <c r="M135" s="10" t="e">
        <f>VLOOKUP($A135,#REF!,10,0)&amp;""</f>
        <v>#REF!</v>
      </c>
      <c r="N135" s="10" t="e">
        <f t="shared" si="28"/>
        <v>#REF!</v>
      </c>
      <c r="O135" s="74" t="str">
        <f t="shared" si="29"/>
        <v>N/A</v>
      </c>
      <c r="P135" s="74" t="str">
        <f t="shared" si="30"/>
        <v>N/A</v>
      </c>
      <c r="Q135" s="74" t="e">
        <f t="shared" si="31"/>
        <v>#REF!</v>
      </c>
      <c r="R135" s="74" t="e">
        <f t="shared" si="35"/>
        <v>#REF!</v>
      </c>
      <c r="S135" s="74" t="e">
        <f t="shared" si="32"/>
        <v>#REF!</v>
      </c>
      <c r="T135" s="74" t="e">
        <f t="shared" si="33"/>
        <v>#REF!</v>
      </c>
      <c r="U135" s="74" t="e">
        <f t="shared" si="36"/>
        <v>#REF!</v>
      </c>
      <c r="V135" s="74" t="e">
        <f t="shared" si="34"/>
        <v>#REF!</v>
      </c>
    </row>
    <row r="136" spans="1:22" ht="57" customHeight="1" x14ac:dyDescent="0.2">
      <c r="A136" s="10" t="str">
        <f>Questions!$A136</f>
        <v>DCTR-02</v>
      </c>
      <c r="B136" s="10" t="str">
        <f t="shared" si="26"/>
        <v>DCTR</v>
      </c>
      <c r="C136" s="10" t="str">
        <f>VLOOKUP($A136,Questions!$A$3:$L$333,2,0)&amp;""</f>
        <v>Is a SOC 2 Type 2 report available for the hosting environment?</v>
      </c>
      <c r="D136" s="10" t="str">
        <f>VLOOKUP($A136,Questions!$A$3:$L$333,11,0)&amp;""</f>
        <v/>
      </c>
      <c r="E136" s="10" t="str">
        <f>VLOOKUP($A136,Questions!$A$3:$L$333,12,0)&amp;""</f>
        <v>Infrastructure</v>
      </c>
      <c r="F136" s="10" t="e">
        <f>VLOOKUP($A136,#REF!,3,0)&amp;""</f>
        <v>#REF!</v>
      </c>
      <c r="G136" s="10" t="e">
        <f>VLOOKUP($A136,#REF!,6,0)&amp;""</f>
        <v>#REF!</v>
      </c>
      <c r="H136" s="10" t="e">
        <f>VLOOKUP($A136,#REF!,7,0)&amp;""</f>
        <v>#REF!</v>
      </c>
      <c r="I136" s="10" t="e">
        <f>VLOOKUP($A136,#REF!,8,0)&amp;""</f>
        <v>#REF!</v>
      </c>
      <c r="J136" s="10" t="e">
        <f>VLOOKUP($A136,#REF!,9,0)&amp;""</f>
        <v>#REF!</v>
      </c>
      <c r="K136" s="10" t="e">
        <f t="shared" si="27"/>
        <v>#REF!</v>
      </c>
      <c r="L136" s="74" t="e">
        <f>IF($E136="Not Scored", "N/A",IF(AND($D136='Auto Responses'!$J$27,$H136=""),"N/A",IF(AND($D136='Auto Responses'!$J$27,$H136='Auto Responses'!$J$7,),1,IF(AND($D136='Auto Responses'!$J$27,$H136='Auto Responses'!$J$8),0,IF($F136=$G136,1,0)))))</f>
        <v>#REF!</v>
      </c>
      <c r="M136" s="10" t="e">
        <f>VLOOKUP($A136,#REF!,10,0)&amp;""</f>
        <v>#REF!</v>
      </c>
      <c r="N136" s="10" t="e">
        <f t="shared" si="28"/>
        <v>#REF!</v>
      </c>
      <c r="O136" s="74" t="e">
        <f t="shared" si="29"/>
        <v>#REF!</v>
      </c>
      <c r="P136" s="74" t="e">
        <f t="shared" si="30"/>
        <v>#REF!</v>
      </c>
      <c r="Q136" s="74" t="e">
        <f t="shared" si="31"/>
        <v>#REF!</v>
      </c>
      <c r="R136" s="74" t="e">
        <f t="shared" si="35"/>
        <v>#REF!</v>
      </c>
      <c r="S136" s="74" t="e">
        <f t="shared" si="32"/>
        <v>#REF!</v>
      </c>
      <c r="T136" s="74" t="e">
        <f t="shared" si="33"/>
        <v>#REF!</v>
      </c>
      <c r="U136" s="74" t="e">
        <f t="shared" si="36"/>
        <v>#REF!</v>
      </c>
      <c r="V136" s="74" t="e">
        <f t="shared" si="34"/>
        <v>#REF!</v>
      </c>
    </row>
    <row r="137" spans="1:22" ht="57" customHeight="1" x14ac:dyDescent="0.2">
      <c r="A137" s="10" t="str">
        <f>Questions!$A137</f>
        <v>DCTR-03</v>
      </c>
      <c r="B137" s="10" t="str">
        <f t="shared" si="26"/>
        <v>DCTR</v>
      </c>
      <c r="C137" s="10" t="str">
        <f>VLOOKUP($A137,Questions!$A$3:$L$333,2,0)&amp;""</f>
        <v>Are you generally able to accommodate storing each institution's data within its geographic region?</v>
      </c>
      <c r="D137" s="10" t="str">
        <f>VLOOKUP($A137,Questions!$A$3:$L$333,11,0)&amp;""</f>
        <v/>
      </c>
      <c r="E137" s="10" t="str">
        <f>VLOOKUP($A137,Questions!$A$3:$L$333,12,0)&amp;""</f>
        <v>Infrastructure</v>
      </c>
      <c r="F137" s="10" t="e">
        <f>VLOOKUP($A137,#REF!,3,0)&amp;""</f>
        <v>#REF!</v>
      </c>
      <c r="G137" s="10" t="e">
        <f>VLOOKUP($A137,#REF!,6,0)&amp;""</f>
        <v>#REF!</v>
      </c>
      <c r="H137" s="10" t="e">
        <f>VLOOKUP($A137,#REF!,7,0)&amp;""</f>
        <v>#REF!</v>
      </c>
      <c r="I137" s="10" t="e">
        <f>VLOOKUP($A137,#REF!,8,0)&amp;""</f>
        <v>#REF!</v>
      </c>
      <c r="J137" s="10" t="e">
        <f>VLOOKUP($A137,#REF!,9,0)&amp;""</f>
        <v>#REF!</v>
      </c>
      <c r="K137" s="10" t="e">
        <f t="shared" si="27"/>
        <v>#REF!</v>
      </c>
      <c r="L137" s="74" t="e">
        <f>IF($E137="Not Scored", "N/A",IF(AND($D137='Auto Responses'!$J$27,$H137=""),"N/A",IF(AND($D137='Auto Responses'!$J$27,$H137='Auto Responses'!$J$7,),1,IF(AND($D137='Auto Responses'!$J$27,$H137='Auto Responses'!$J$8),0,IF($F137=$G137,1,0)))))</f>
        <v>#REF!</v>
      </c>
      <c r="M137" s="10" t="e">
        <f>VLOOKUP($A137,#REF!,10,0)&amp;""</f>
        <v>#REF!</v>
      </c>
      <c r="N137" s="10" t="e">
        <f t="shared" si="28"/>
        <v>#REF!</v>
      </c>
      <c r="O137" s="74" t="e">
        <f t="shared" si="29"/>
        <v>#REF!</v>
      </c>
      <c r="P137" s="74" t="e">
        <f t="shared" si="30"/>
        <v>#REF!</v>
      </c>
      <c r="Q137" s="74" t="e">
        <f t="shared" si="31"/>
        <v>#REF!</v>
      </c>
      <c r="R137" s="74" t="e">
        <f t="shared" si="35"/>
        <v>#REF!</v>
      </c>
      <c r="S137" s="74" t="e">
        <f t="shared" si="32"/>
        <v>#REF!</v>
      </c>
      <c r="T137" s="74" t="e">
        <f t="shared" si="33"/>
        <v>#REF!</v>
      </c>
      <c r="U137" s="74" t="e">
        <f t="shared" si="36"/>
        <v>#REF!</v>
      </c>
      <c r="V137" s="74" t="e">
        <f t="shared" si="34"/>
        <v>#REF!</v>
      </c>
    </row>
    <row r="138" spans="1:22" ht="57" customHeight="1" x14ac:dyDescent="0.2">
      <c r="A138" s="10" t="str">
        <f>Questions!$A138</f>
        <v>DCTR-04</v>
      </c>
      <c r="B138" s="10" t="str">
        <f t="shared" si="26"/>
        <v>DCTR</v>
      </c>
      <c r="C138" s="10" t="str">
        <f>VLOOKUP($A138,Questions!$A$3:$L$333,2,0)&amp;""</f>
        <v>Are the data centers staffed 24 hours a day, seven days a week (i.e., 24 x 7 x 365)?</v>
      </c>
      <c r="D138" s="10" t="str">
        <f>VLOOKUP($A138,Questions!$A$3:$L$333,11,0)&amp;""</f>
        <v/>
      </c>
      <c r="E138" s="10" t="str">
        <f>VLOOKUP($A138,Questions!$A$3:$L$333,12,0)&amp;""</f>
        <v>Infrastructure</v>
      </c>
      <c r="F138" s="10" t="e">
        <f>VLOOKUP($A138,#REF!,3,0)&amp;""</f>
        <v>#REF!</v>
      </c>
      <c r="G138" s="10" t="e">
        <f>VLOOKUP($A138,#REF!,6,0)&amp;""</f>
        <v>#REF!</v>
      </c>
      <c r="H138" s="10" t="e">
        <f>VLOOKUP($A138,#REF!,7,0)&amp;""</f>
        <v>#REF!</v>
      </c>
      <c r="I138" s="10" t="e">
        <f>VLOOKUP($A138,#REF!,8,0)&amp;""</f>
        <v>#REF!</v>
      </c>
      <c r="J138" s="10" t="e">
        <f>VLOOKUP($A138,#REF!,9,0)&amp;""</f>
        <v>#REF!</v>
      </c>
      <c r="K138" s="10" t="e">
        <f t="shared" si="27"/>
        <v>#REF!</v>
      </c>
      <c r="L138" s="74" t="e">
        <f>IF($E138="Not Scored", "N/A",IF(AND($D138='Auto Responses'!$J$27,$H138=""),"N/A",IF(AND($D138='Auto Responses'!$J$27,$H138='Auto Responses'!$J$7,),1,IF(AND($D138='Auto Responses'!$J$27,$H138='Auto Responses'!$J$8),0,IF($F138=$G138,1,0)))))</f>
        <v>#REF!</v>
      </c>
      <c r="M138" s="10" t="e">
        <f>VLOOKUP($A138,#REF!,10,0)&amp;""</f>
        <v>#REF!</v>
      </c>
      <c r="N138" s="10" t="e">
        <f t="shared" si="28"/>
        <v>#REF!</v>
      </c>
      <c r="O138" s="74" t="e">
        <f t="shared" si="29"/>
        <v>#REF!</v>
      </c>
      <c r="P138" s="74" t="e">
        <f t="shared" si="30"/>
        <v>#REF!</v>
      </c>
      <c r="Q138" s="74" t="e">
        <f t="shared" si="31"/>
        <v>#REF!</v>
      </c>
      <c r="R138" s="74" t="e">
        <f t="shared" si="35"/>
        <v>#REF!</v>
      </c>
      <c r="S138" s="74" t="e">
        <f t="shared" si="32"/>
        <v>#REF!</v>
      </c>
      <c r="T138" s="74" t="e">
        <f t="shared" si="33"/>
        <v>#REF!</v>
      </c>
      <c r="U138" s="74" t="e">
        <f t="shared" si="36"/>
        <v>#REF!</v>
      </c>
      <c r="V138" s="74" t="e">
        <f t="shared" si="34"/>
        <v>#REF!</v>
      </c>
    </row>
    <row r="139" spans="1:22" ht="57" customHeight="1" x14ac:dyDescent="0.2">
      <c r="A139" s="10" t="str">
        <f>Questions!$A139</f>
        <v>DCTR-05</v>
      </c>
      <c r="B139" s="10" t="str">
        <f t="shared" si="26"/>
        <v>DCTR</v>
      </c>
      <c r="C139" s="10" t="str">
        <f>VLOOKUP($A139,Questions!$A$3:$L$333,2,0)&amp;""</f>
        <v>Are your servers separated from other companies via a physical barrier, such as a cage or hard walls?</v>
      </c>
      <c r="D139" s="10" t="str">
        <f>VLOOKUP($A139,Questions!$A$3:$L$333,11,0)&amp;""</f>
        <v/>
      </c>
      <c r="E139" s="10" t="str">
        <f>VLOOKUP($A139,Questions!$A$3:$L$333,12,0)&amp;""</f>
        <v>Infrastructure</v>
      </c>
      <c r="F139" s="10" t="e">
        <f>VLOOKUP($A139,#REF!,3,0)&amp;""</f>
        <v>#REF!</v>
      </c>
      <c r="G139" s="10" t="e">
        <f>VLOOKUP($A139,#REF!,6,0)&amp;""</f>
        <v>#REF!</v>
      </c>
      <c r="H139" s="10" t="e">
        <f>VLOOKUP($A139,#REF!,7,0)&amp;""</f>
        <v>#REF!</v>
      </c>
      <c r="I139" s="10" t="e">
        <f>VLOOKUP($A139,#REF!,8,0)&amp;""</f>
        <v>#REF!</v>
      </c>
      <c r="J139" s="10" t="e">
        <f>VLOOKUP($A139,#REF!,9,0)&amp;""</f>
        <v>#REF!</v>
      </c>
      <c r="K139" s="10" t="e">
        <f t="shared" si="27"/>
        <v>#REF!</v>
      </c>
      <c r="L139" s="74" t="e">
        <f>IF($E139="Not Scored", "N/A",IF(AND($D139='Auto Responses'!$J$27,$H139=""),"N/A",IF(AND($D139='Auto Responses'!$J$27,$H139='Auto Responses'!$J$7,),1,IF(AND($D139='Auto Responses'!$J$27,$H139='Auto Responses'!$J$8),0,IF($F139=$G139,1,0)))))</f>
        <v>#REF!</v>
      </c>
      <c r="M139" s="10" t="e">
        <f>VLOOKUP($A139,#REF!,10,0)&amp;""</f>
        <v>#REF!</v>
      </c>
      <c r="N139" s="10" t="e">
        <f t="shared" si="28"/>
        <v>#REF!</v>
      </c>
      <c r="O139" s="74" t="e">
        <f t="shared" si="29"/>
        <v>#REF!</v>
      </c>
      <c r="P139" s="74" t="e">
        <f t="shared" si="30"/>
        <v>#REF!</v>
      </c>
      <c r="Q139" s="74" t="e">
        <f t="shared" si="31"/>
        <v>#REF!</v>
      </c>
      <c r="R139" s="74" t="e">
        <f t="shared" si="35"/>
        <v>#REF!</v>
      </c>
      <c r="S139" s="74" t="e">
        <f t="shared" si="32"/>
        <v>#REF!</v>
      </c>
      <c r="T139" s="74" t="e">
        <f t="shared" si="33"/>
        <v>#REF!</v>
      </c>
      <c r="U139" s="74" t="e">
        <f t="shared" si="36"/>
        <v>#REF!</v>
      </c>
      <c r="V139" s="74" t="e">
        <f t="shared" si="34"/>
        <v>#REF!</v>
      </c>
    </row>
    <row r="140" spans="1:22" ht="57" customHeight="1" x14ac:dyDescent="0.2">
      <c r="A140" s="10" t="str">
        <f>Questions!$A140</f>
        <v>DCTR-06</v>
      </c>
      <c r="B140" s="10" t="str">
        <f t="shared" si="26"/>
        <v>DCTR</v>
      </c>
      <c r="C140" s="10" t="str">
        <f>VLOOKUP($A140,Questions!$A$3:$L$333,2,0)&amp;""</f>
        <v>Does a physical barrier fully enclose the physical space, preventing unauthorized physical contact with any of your devices?*</v>
      </c>
      <c r="D140" s="10" t="str">
        <f>VLOOKUP($A140,Questions!$A$3:$L$333,11,0)&amp;""</f>
        <v/>
      </c>
      <c r="E140" s="10" t="str">
        <f>VLOOKUP($A140,Questions!$A$3:$L$333,12,0)&amp;""</f>
        <v>Infrastructure</v>
      </c>
      <c r="F140" s="10" t="e">
        <f>VLOOKUP($A140,#REF!,3,0)&amp;""</f>
        <v>#REF!</v>
      </c>
      <c r="G140" s="10" t="e">
        <f>VLOOKUP($A140,#REF!,6,0)&amp;""</f>
        <v>#REF!</v>
      </c>
      <c r="H140" s="10" t="e">
        <f>VLOOKUP($A140,#REF!,7,0)&amp;""</f>
        <v>#REF!</v>
      </c>
      <c r="I140" s="10" t="e">
        <f>VLOOKUP($A140,#REF!,8,0)&amp;""</f>
        <v>#REF!</v>
      </c>
      <c r="J140" s="10" t="e">
        <f>VLOOKUP($A140,#REF!,9,0)&amp;""</f>
        <v>#REF!</v>
      </c>
      <c r="K140" s="10" t="e">
        <f t="shared" si="27"/>
        <v>#REF!</v>
      </c>
      <c r="L140" s="74" t="e">
        <f>IF($E140="Not Scored", "N/A",IF(AND($D140='Auto Responses'!$J$27,$H140=""),"N/A",IF(AND($D140='Auto Responses'!$J$27,$H140='Auto Responses'!$J$7,),1,IF(AND($D140='Auto Responses'!$J$27,$H140='Auto Responses'!$J$8),0,IF($F140=$G140,1,0)))))</f>
        <v>#REF!</v>
      </c>
      <c r="M140" s="10" t="e">
        <f>VLOOKUP($A140,#REF!,10,0)&amp;""</f>
        <v>#REF!</v>
      </c>
      <c r="N140" s="10" t="e">
        <f t="shared" si="28"/>
        <v>#REF!</v>
      </c>
      <c r="O140" s="74" t="e">
        <f t="shared" si="29"/>
        <v>#REF!</v>
      </c>
      <c r="P140" s="74" t="e">
        <f t="shared" si="30"/>
        <v>#REF!</v>
      </c>
      <c r="Q140" s="74" t="e">
        <f t="shared" si="31"/>
        <v>#REF!</v>
      </c>
      <c r="R140" s="74" t="e">
        <f t="shared" si="35"/>
        <v>#REF!</v>
      </c>
      <c r="S140" s="74" t="e">
        <f t="shared" si="32"/>
        <v>#REF!</v>
      </c>
      <c r="T140" s="74" t="e">
        <f t="shared" si="33"/>
        <v>#REF!</v>
      </c>
      <c r="U140" s="74" t="e">
        <f t="shared" si="36"/>
        <v>#REF!</v>
      </c>
      <c r="V140" s="74" t="e">
        <f t="shared" si="34"/>
        <v>#REF!</v>
      </c>
    </row>
    <row r="141" spans="1:22" ht="57" customHeight="1" x14ac:dyDescent="0.2">
      <c r="A141" s="10" t="str">
        <f>Questions!$A141</f>
        <v>DCTR-07</v>
      </c>
      <c r="B141" s="10" t="str">
        <f t="shared" si="26"/>
        <v>DCTR</v>
      </c>
      <c r="C141" s="10" t="str">
        <f>VLOOKUP($A141,Questions!$A$3:$L$333,2,0)&amp;""</f>
        <v>Are your primary and secondary data centers geographically diverse?</v>
      </c>
      <c r="D141" s="10" t="str">
        <f>VLOOKUP($A141,Questions!$A$3:$L$333,11,0)&amp;""</f>
        <v/>
      </c>
      <c r="E141" s="10" t="str">
        <f>VLOOKUP($A141,Questions!$A$3:$L$333,12,0)&amp;""</f>
        <v>Infrastructure</v>
      </c>
      <c r="F141" s="10" t="e">
        <f>VLOOKUP($A141,#REF!,3,0)&amp;""</f>
        <v>#REF!</v>
      </c>
      <c r="G141" s="10" t="e">
        <f>VLOOKUP($A141,#REF!,6,0)&amp;""</f>
        <v>#REF!</v>
      </c>
      <c r="H141" s="10" t="e">
        <f>VLOOKUP($A141,#REF!,7,0)&amp;""</f>
        <v>#REF!</v>
      </c>
      <c r="I141" s="10" t="e">
        <f>VLOOKUP($A141,#REF!,8,0)&amp;""</f>
        <v>#REF!</v>
      </c>
      <c r="J141" s="10" t="e">
        <f>VLOOKUP($A141,#REF!,9,0)&amp;""</f>
        <v>#REF!</v>
      </c>
      <c r="K141" s="10" t="e">
        <f t="shared" si="27"/>
        <v>#REF!</v>
      </c>
      <c r="L141" s="74" t="e">
        <f>IF($E141="Not Scored", "N/A",IF(AND($D141='Auto Responses'!$J$27,$H141=""),"N/A",IF(AND($D141='Auto Responses'!$J$27,$H141='Auto Responses'!$J$7,),1,IF(AND($D141='Auto Responses'!$J$27,$H141='Auto Responses'!$J$8),0,IF($F141=$G141,1,0)))))</f>
        <v>#REF!</v>
      </c>
      <c r="M141" s="10" t="e">
        <f>VLOOKUP($A141,#REF!,10,0)&amp;""</f>
        <v>#REF!</v>
      </c>
      <c r="N141" s="10" t="e">
        <f t="shared" si="28"/>
        <v>#REF!</v>
      </c>
      <c r="O141" s="74" t="e">
        <f t="shared" si="29"/>
        <v>#REF!</v>
      </c>
      <c r="P141" s="74" t="e">
        <f t="shared" si="30"/>
        <v>#REF!</v>
      </c>
      <c r="Q141" s="74" t="e">
        <f t="shared" si="31"/>
        <v>#REF!</v>
      </c>
      <c r="R141" s="74" t="e">
        <f t="shared" si="35"/>
        <v>#REF!</v>
      </c>
      <c r="S141" s="74" t="e">
        <f t="shared" si="32"/>
        <v>#REF!</v>
      </c>
      <c r="T141" s="74" t="e">
        <f t="shared" si="33"/>
        <v>#REF!</v>
      </c>
      <c r="U141" s="74" t="e">
        <f t="shared" si="36"/>
        <v>#REF!</v>
      </c>
      <c r="V141" s="74" t="e">
        <f t="shared" si="34"/>
        <v>#REF!</v>
      </c>
    </row>
    <row r="142" spans="1:22" ht="57" customHeight="1" x14ac:dyDescent="0.2">
      <c r="A142" s="10" t="str">
        <f>Questions!$A142</f>
        <v>DCTR-08</v>
      </c>
      <c r="B142" s="10" t="str">
        <f t="shared" si="26"/>
        <v>DCTR</v>
      </c>
      <c r="C142" s="10" t="str">
        <f>VLOOKUP($A142,Questions!$A$3:$L$333,2,0)&amp;""</f>
        <v>Is the service hosted in a high-availability environment?</v>
      </c>
      <c r="D142" s="10" t="str">
        <f>VLOOKUP($A142,Questions!$A$3:$L$333,11,0)&amp;""</f>
        <v/>
      </c>
      <c r="E142" s="10" t="str">
        <f>VLOOKUP($A142,Questions!$A$3:$L$333,12,0)&amp;""</f>
        <v>Infrastructure</v>
      </c>
      <c r="F142" s="10" t="e">
        <f>VLOOKUP($A142,#REF!,3,0)&amp;""</f>
        <v>#REF!</v>
      </c>
      <c r="G142" s="10" t="e">
        <f>VLOOKUP($A142,#REF!,6,0)&amp;""</f>
        <v>#REF!</v>
      </c>
      <c r="H142" s="10" t="e">
        <f>VLOOKUP($A142,#REF!,7,0)&amp;""</f>
        <v>#REF!</v>
      </c>
      <c r="I142" s="10" t="e">
        <f>VLOOKUP($A142,#REF!,8,0)&amp;""</f>
        <v>#REF!</v>
      </c>
      <c r="J142" s="10" t="e">
        <f>VLOOKUP($A142,#REF!,9,0)&amp;""</f>
        <v>#REF!</v>
      </c>
      <c r="K142" s="10" t="e">
        <f t="shared" si="27"/>
        <v>#REF!</v>
      </c>
      <c r="L142" s="74" t="e">
        <f>IF($E142="Not Scored", "N/A",IF(AND($D142='Auto Responses'!$J$27,$H142=""),"N/A",IF(AND($D142='Auto Responses'!$J$27,$H142='Auto Responses'!$J$7,),1,IF(AND($D142='Auto Responses'!$J$27,$H142='Auto Responses'!$J$8),0,IF($F142=$G142,1,0)))))</f>
        <v>#REF!</v>
      </c>
      <c r="M142" s="10" t="e">
        <f>VLOOKUP($A142,#REF!,10,0)&amp;""</f>
        <v>#REF!</v>
      </c>
      <c r="N142" s="10" t="e">
        <f t="shared" si="28"/>
        <v>#REF!</v>
      </c>
      <c r="O142" s="74" t="e">
        <f t="shared" si="29"/>
        <v>#REF!</v>
      </c>
      <c r="P142" s="74" t="e">
        <f t="shared" si="30"/>
        <v>#REF!</v>
      </c>
      <c r="Q142" s="74" t="e">
        <f t="shared" si="31"/>
        <v>#REF!</v>
      </c>
      <c r="R142" s="74" t="e">
        <f>#REF!+Q142</f>
        <v>#REF!</v>
      </c>
      <c r="S142" s="74" t="e">
        <f t="shared" si="32"/>
        <v>#REF!</v>
      </c>
      <c r="T142" s="74" t="e">
        <f t="shared" si="33"/>
        <v>#REF!</v>
      </c>
      <c r="U142" s="74" t="e">
        <f>#REF!+T142</f>
        <v>#REF!</v>
      </c>
      <c r="V142" s="74" t="e">
        <f t="shared" si="34"/>
        <v>#REF!</v>
      </c>
    </row>
    <row r="143" spans="1:22" ht="57" customHeight="1" x14ac:dyDescent="0.2">
      <c r="A143" s="10" t="str">
        <f>Questions!$A143</f>
        <v>DCTR-09</v>
      </c>
      <c r="B143" s="10" t="str">
        <f t="shared" si="26"/>
        <v>DCTR</v>
      </c>
      <c r="C143" s="10" t="str">
        <f>VLOOKUP($A143,Questions!$A$3:$L$333,2,0)&amp;""</f>
        <v>Is redundant power available for all data centers where institutional data will reside?</v>
      </c>
      <c r="D143" s="10" t="str">
        <f>VLOOKUP($A143,Questions!$A$3:$L$333,11,0)&amp;""</f>
        <v/>
      </c>
      <c r="E143" s="10" t="str">
        <f>VLOOKUP($A143,Questions!$A$3:$L$333,12,0)&amp;""</f>
        <v>Infrastructure</v>
      </c>
      <c r="F143" s="10" t="e">
        <f>VLOOKUP($A143,#REF!,3,0)&amp;""</f>
        <v>#REF!</v>
      </c>
      <c r="G143" s="10" t="e">
        <f>VLOOKUP($A143,#REF!,6,0)&amp;""</f>
        <v>#REF!</v>
      </c>
      <c r="H143" s="10" t="e">
        <f>VLOOKUP($A143,#REF!,7,0)&amp;""</f>
        <v>#REF!</v>
      </c>
      <c r="I143" s="10" t="e">
        <f>VLOOKUP($A143,#REF!,8,0)&amp;""</f>
        <v>#REF!</v>
      </c>
      <c r="J143" s="10" t="e">
        <f>VLOOKUP($A143,#REF!,9,0)&amp;""</f>
        <v>#REF!</v>
      </c>
      <c r="K143" s="10" t="e">
        <f t="shared" si="27"/>
        <v>#REF!</v>
      </c>
      <c r="L143" s="74" t="e">
        <f>IF($E143="Not Scored", "N/A",IF(AND($D143='Auto Responses'!$J$27,$H143=""),"N/A",IF(AND($D143='Auto Responses'!$J$27,$H143='Auto Responses'!$J$7,),1,IF(AND($D143='Auto Responses'!$J$27,$H143='Auto Responses'!$J$8),0,IF($F143=$G143,1,0)))))</f>
        <v>#REF!</v>
      </c>
      <c r="M143" s="10" t="e">
        <f>VLOOKUP($A143,#REF!,10,0)&amp;""</f>
        <v>#REF!</v>
      </c>
      <c r="N143" s="10" t="e">
        <f t="shared" si="28"/>
        <v>#REF!</v>
      </c>
      <c r="O143" s="74" t="e">
        <f t="shared" si="29"/>
        <v>#REF!</v>
      </c>
      <c r="P143" s="74" t="e">
        <f t="shared" si="30"/>
        <v>#REF!</v>
      </c>
      <c r="Q143" s="74" t="e">
        <f t="shared" si="31"/>
        <v>#REF!</v>
      </c>
      <c r="R143" s="74" t="e">
        <f t="shared" ref="R143:R174" si="37">R142+Q143</f>
        <v>#REF!</v>
      </c>
      <c r="S143" s="74" t="e">
        <f t="shared" si="32"/>
        <v>#REF!</v>
      </c>
      <c r="T143" s="74" t="e">
        <f t="shared" si="33"/>
        <v>#REF!</v>
      </c>
      <c r="U143" s="74" t="e">
        <f t="shared" ref="U143:U174" si="38">U142+T143</f>
        <v>#REF!</v>
      </c>
      <c r="V143" s="74" t="e">
        <f t="shared" si="34"/>
        <v>#REF!</v>
      </c>
    </row>
    <row r="144" spans="1:22" ht="57" customHeight="1" x14ac:dyDescent="0.2">
      <c r="A144" s="10" t="str">
        <f>Questions!$A144</f>
        <v>DCTR-10</v>
      </c>
      <c r="B144" s="10" t="str">
        <f t="shared" si="26"/>
        <v>DCTR</v>
      </c>
      <c r="C144" s="10" t="str">
        <f>VLOOKUP($A144,Questions!$A$3:$L$333,2,0)&amp;""</f>
        <v>Are redundant power strategies tested?*</v>
      </c>
      <c r="D144" s="10" t="str">
        <f>VLOOKUP($A144,Questions!$A$3:$L$333,11,0)&amp;""</f>
        <v/>
      </c>
      <c r="E144" s="10" t="str">
        <f>VLOOKUP($A144,Questions!$A$3:$L$333,12,0)&amp;""</f>
        <v>Infrastructure</v>
      </c>
      <c r="F144" s="10" t="e">
        <f>VLOOKUP($A144,#REF!,3,0)&amp;""</f>
        <v>#REF!</v>
      </c>
      <c r="G144" s="10" t="e">
        <f>VLOOKUP($A144,#REF!,6,0)&amp;""</f>
        <v>#REF!</v>
      </c>
      <c r="H144" s="10" t="e">
        <f>VLOOKUP($A144,#REF!,7,0)&amp;""</f>
        <v>#REF!</v>
      </c>
      <c r="I144" s="10" t="e">
        <f>VLOOKUP($A144,#REF!,8,0)&amp;""</f>
        <v>#REF!</v>
      </c>
      <c r="J144" s="10" t="e">
        <f>VLOOKUP($A144,#REF!,9,0)&amp;""</f>
        <v>#REF!</v>
      </c>
      <c r="K144" s="10" t="e">
        <f t="shared" si="27"/>
        <v>#REF!</v>
      </c>
      <c r="L144" s="74" t="e">
        <f>IF($E144="Not Scored", "N/A",IF(AND($D144='Auto Responses'!$J$27,$H144=""),"N/A",IF(AND($D144='Auto Responses'!$J$27,$H144='Auto Responses'!$J$7,),1,IF(AND($D144='Auto Responses'!$J$27,$H144='Auto Responses'!$J$8),0,IF($F144=$G144,1,0)))))</f>
        <v>#REF!</v>
      </c>
      <c r="M144" s="10" t="e">
        <f>VLOOKUP($A144,#REF!,10,0)&amp;""</f>
        <v>#REF!</v>
      </c>
      <c r="N144" s="10" t="e">
        <f t="shared" si="28"/>
        <v>#REF!</v>
      </c>
      <c r="O144" s="74" t="e">
        <f t="shared" si="29"/>
        <v>#REF!</v>
      </c>
      <c r="P144" s="74" t="e">
        <f t="shared" si="30"/>
        <v>#REF!</v>
      </c>
      <c r="Q144" s="74" t="e">
        <f t="shared" si="31"/>
        <v>#REF!</v>
      </c>
      <c r="R144" s="74" t="e">
        <f t="shared" si="37"/>
        <v>#REF!</v>
      </c>
      <c r="S144" s="74" t="e">
        <f t="shared" si="32"/>
        <v>#REF!</v>
      </c>
      <c r="T144" s="74" t="e">
        <f t="shared" si="33"/>
        <v>#REF!</v>
      </c>
      <c r="U144" s="74" t="e">
        <f t="shared" si="38"/>
        <v>#REF!</v>
      </c>
      <c r="V144" s="74" t="e">
        <f t="shared" si="34"/>
        <v>#REF!</v>
      </c>
    </row>
    <row r="145" spans="1:22" ht="57" customHeight="1" x14ac:dyDescent="0.2">
      <c r="A145" s="10" t="str">
        <f>Questions!$A145</f>
        <v>DCTR-11</v>
      </c>
      <c r="B145" s="10" t="str">
        <f t="shared" si="26"/>
        <v>DCTR</v>
      </c>
      <c r="C145" s="10" t="str">
        <f>VLOOKUP($A145,Questions!$A$3:$L$333,2,0)&amp;""</f>
        <v>Does the center where the data will reside have cooling and fire-suppression systems that are active and regularly tested?</v>
      </c>
      <c r="D145" s="10" t="str">
        <f>VLOOKUP($A145,Questions!$A$3:$L$333,11,0)&amp;""</f>
        <v/>
      </c>
      <c r="E145" s="10" t="str">
        <f>VLOOKUP($A145,Questions!$A$3:$L$333,12,0)&amp;""</f>
        <v>Infrastructure</v>
      </c>
      <c r="F145" s="10" t="e">
        <f>VLOOKUP($A145,#REF!,3,0)&amp;""</f>
        <v>#REF!</v>
      </c>
      <c r="G145" s="10" t="e">
        <f>VLOOKUP($A145,#REF!,6,0)&amp;""</f>
        <v>#REF!</v>
      </c>
      <c r="H145" s="10" t="e">
        <f>VLOOKUP($A145,#REF!,7,0)&amp;""</f>
        <v>#REF!</v>
      </c>
      <c r="I145" s="10" t="e">
        <f>VLOOKUP($A145,#REF!,8,0)&amp;""</f>
        <v>#REF!</v>
      </c>
      <c r="J145" s="10" t="e">
        <f>VLOOKUP($A145,#REF!,9,0)&amp;""</f>
        <v>#REF!</v>
      </c>
      <c r="K145" s="10" t="e">
        <f t="shared" si="27"/>
        <v>#REF!</v>
      </c>
      <c r="L145" s="74" t="e">
        <f>IF($E145="Not Scored", "N/A",IF(AND($D145='Auto Responses'!$J$27,$H145=""),"N/A",IF(AND($D145='Auto Responses'!$J$27,$H145='Auto Responses'!$J$7,),1,IF(AND($D145='Auto Responses'!$J$27,$H145='Auto Responses'!$J$8),0,IF($F145=$G145,1,0)))))</f>
        <v>#REF!</v>
      </c>
      <c r="M145" s="10" t="e">
        <f>VLOOKUP($A145,#REF!,10,0)&amp;""</f>
        <v>#REF!</v>
      </c>
      <c r="N145" s="10" t="e">
        <f t="shared" si="28"/>
        <v>#REF!</v>
      </c>
      <c r="O145" s="74" t="e">
        <f t="shared" si="29"/>
        <v>#REF!</v>
      </c>
      <c r="P145" s="74" t="e">
        <f t="shared" si="30"/>
        <v>#REF!</v>
      </c>
      <c r="Q145" s="74" t="e">
        <f t="shared" si="31"/>
        <v>#REF!</v>
      </c>
      <c r="R145" s="74" t="e">
        <f t="shared" si="37"/>
        <v>#REF!</v>
      </c>
      <c r="S145" s="74" t="e">
        <f t="shared" si="32"/>
        <v>#REF!</v>
      </c>
      <c r="T145" s="74" t="e">
        <f t="shared" si="33"/>
        <v>#REF!</v>
      </c>
      <c r="U145" s="74" t="e">
        <f t="shared" si="38"/>
        <v>#REF!</v>
      </c>
      <c r="V145" s="74" t="e">
        <f t="shared" si="34"/>
        <v>#REF!</v>
      </c>
    </row>
    <row r="146" spans="1:22" ht="57" customHeight="1" x14ac:dyDescent="0.2">
      <c r="A146" s="10" t="str">
        <f>Questions!$A146</f>
        <v>DCTR-12</v>
      </c>
      <c r="B146" s="10" t="str">
        <f t="shared" si="26"/>
        <v>DCTR</v>
      </c>
      <c r="C146" s="10" t="str">
        <f>VLOOKUP($A146,Questions!$A$3:$L$333,2,0)&amp;""</f>
        <v>Do you have Internet Service Provider (ISP) redundancy?</v>
      </c>
      <c r="D146" s="10" t="str">
        <f>VLOOKUP($A146,Questions!$A$3:$L$333,11,0)&amp;""</f>
        <v/>
      </c>
      <c r="E146" s="10" t="str">
        <f>VLOOKUP($A146,Questions!$A$3:$L$333,12,0)&amp;""</f>
        <v>Infrastructure</v>
      </c>
      <c r="F146" s="10" t="e">
        <f>VLOOKUP($A146,#REF!,3,0)&amp;""</f>
        <v>#REF!</v>
      </c>
      <c r="G146" s="10" t="e">
        <f>VLOOKUP($A146,#REF!,6,0)&amp;""</f>
        <v>#REF!</v>
      </c>
      <c r="H146" s="10" t="e">
        <f>VLOOKUP($A146,#REF!,7,0)&amp;""</f>
        <v>#REF!</v>
      </c>
      <c r="I146" s="10" t="e">
        <f>VLOOKUP($A146,#REF!,8,0)&amp;""</f>
        <v>#REF!</v>
      </c>
      <c r="J146" s="10" t="e">
        <f>VLOOKUP($A146,#REF!,9,0)&amp;""</f>
        <v>#REF!</v>
      </c>
      <c r="K146" s="10" t="e">
        <f t="shared" si="27"/>
        <v>#REF!</v>
      </c>
      <c r="L146" s="74" t="e">
        <f>IF($E146="Not Scored", "N/A",IF(AND($D146='Auto Responses'!$J$27,$H146=""),"N/A",IF(AND($D146='Auto Responses'!$J$27,$H146='Auto Responses'!$J$7,),1,IF(AND($D146='Auto Responses'!$J$27,$H146='Auto Responses'!$J$8),0,IF($F146=$G146,1,0)))))</f>
        <v>#REF!</v>
      </c>
      <c r="M146" s="10" t="e">
        <f>VLOOKUP($A146,#REF!,10,0)&amp;""</f>
        <v>#REF!</v>
      </c>
      <c r="N146" s="10" t="e">
        <f t="shared" si="28"/>
        <v>#REF!</v>
      </c>
      <c r="O146" s="74" t="e">
        <f t="shared" si="29"/>
        <v>#REF!</v>
      </c>
      <c r="P146" s="74" t="e">
        <f t="shared" si="30"/>
        <v>#REF!</v>
      </c>
      <c r="Q146" s="74" t="e">
        <f t="shared" si="31"/>
        <v>#REF!</v>
      </c>
      <c r="R146" s="74" t="e">
        <f t="shared" si="37"/>
        <v>#REF!</v>
      </c>
      <c r="S146" s="74" t="e">
        <f t="shared" si="32"/>
        <v>#REF!</v>
      </c>
      <c r="T146" s="74" t="e">
        <f t="shared" si="33"/>
        <v>#REF!</v>
      </c>
      <c r="U146" s="74" t="e">
        <f t="shared" si="38"/>
        <v>#REF!</v>
      </c>
      <c r="V146" s="74" t="e">
        <f t="shared" si="34"/>
        <v>#REF!</v>
      </c>
    </row>
    <row r="147" spans="1:22" ht="57" customHeight="1" x14ac:dyDescent="0.2">
      <c r="A147" s="10" t="str">
        <f>Questions!$A147</f>
        <v>DCTR-13</v>
      </c>
      <c r="B147" s="10" t="str">
        <f t="shared" si="26"/>
        <v>DCTR</v>
      </c>
      <c r="C147" s="10" t="str">
        <f>VLOOKUP($A147,Questions!$A$3:$L$333,2,0)&amp;""</f>
        <v>Does every data center where the institution's data will reside have multiple telephone company or network provider entrances to the facility?</v>
      </c>
      <c r="D147" s="10" t="str">
        <f>VLOOKUP($A147,Questions!$A$3:$L$333,11,0)&amp;""</f>
        <v/>
      </c>
      <c r="E147" s="10" t="str">
        <f>VLOOKUP($A147,Questions!$A$3:$L$333,12,0)&amp;""</f>
        <v>Infrastructure</v>
      </c>
      <c r="F147" s="10" t="e">
        <f>VLOOKUP($A147,#REF!,3,0)&amp;""</f>
        <v>#REF!</v>
      </c>
      <c r="G147" s="10" t="e">
        <f>VLOOKUP($A147,#REF!,6,0)&amp;""</f>
        <v>#REF!</v>
      </c>
      <c r="H147" s="10" t="e">
        <f>VLOOKUP($A147,#REF!,7,0)&amp;""</f>
        <v>#REF!</v>
      </c>
      <c r="I147" s="10" t="e">
        <f>VLOOKUP($A147,#REF!,8,0)&amp;""</f>
        <v>#REF!</v>
      </c>
      <c r="J147" s="10" t="e">
        <f>VLOOKUP($A147,#REF!,9,0)&amp;""</f>
        <v>#REF!</v>
      </c>
      <c r="K147" s="10" t="e">
        <f t="shared" si="27"/>
        <v>#REF!</v>
      </c>
      <c r="L147" s="74" t="e">
        <f>IF($E147="Not Scored", "N/A",IF(AND($D147='Auto Responses'!$J$27,$H147=""),"N/A",IF(AND($D147='Auto Responses'!$J$27,$H147='Auto Responses'!$J$7,),1,IF(AND($D147='Auto Responses'!$J$27,$H147='Auto Responses'!$J$8),0,IF($F147=$G147,1,0)))))</f>
        <v>#REF!</v>
      </c>
      <c r="M147" s="10" t="e">
        <f>VLOOKUP($A147,#REF!,10,0)&amp;""</f>
        <v>#REF!</v>
      </c>
      <c r="N147" s="10" t="e">
        <f t="shared" si="28"/>
        <v>#REF!</v>
      </c>
      <c r="O147" s="74" t="e">
        <f t="shared" si="29"/>
        <v>#REF!</v>
      </c>
      <c r="P147" s="74" t="e">
        <f t="shared" si="30"/>
        <v>#REF!</v>
      </c>
      <c r="Q147" s="74" t="e">
        <f t="shared" si="31"/>
        <v>#REF!</v>
      </c>
      <c r="R147" s="74" t="e">
        <f t="shared" si="37"/>
        <v>#REF!</v>
      </c>
      <c r="S147" s="74" t="e">
        <f t="shared" si="32"/>
        <v>#REF!</v>
      </c>
      <c r="T147" s="74" t="e">
        <f t="shared" si="33"/>
        <v>#REF!</v>
      </c>
      <c r="U147" s="74" t="e">
        <f t="shared" si="38"/>
        <v>#REF!</v>
      </c>
      <c r="V147" s="74" t="e">
        <f t="shared" si="34"/>
        <v>#REF!</v>
      </c>
    </row>
    <row r="148" spans="1:22" ht="57" customHeight="1" x14ac:dyDescent="0.2">
      <c r="A148" s="10" t="str">
        <f>Questions!$A148</f>
        <v>DCTR-14</v>
      </c>
      <c r="B148" s="10" t="str">
        <f t="shared" si="26"/>
        <v>DCTR</v>
      </c>
      <c r="C148" s="10" t="str">
        <f>VLOOKUP($A148,Questions!$A$3:$L$333,2,0)&amp;""</f>
        <v>Do you require multifactor authentication for all administrative accounts in your environment?</v>
      </c>
      <c r="D148" s="10" t="str">
        <f>VLOOKUP($A148,Questions!$A$3:$L$333,11,0)&amp;""</f>
        <v/>
      </c>
      <c r="E148" s="10" t="str">
        <f>VLOOKUP($A148,Questions!$A$3:$L$333,12,0)&amp;""</f>
        <v>Infrastructure</v>
      </c>
      <c r="F148" s="10" t="e">
        <f>VLOOKUP($A148,#REF!,3,0)&amp;""</f>
        <v>#REF!</v>
      </c>
      <c r="G148" s="10" t="e">
        <f>VLOOKUP($A148,#REF!,6,0)&amp;""</f>
        <v>#REF!</v>
      </c>
      <c r="H148" s="10" t="e">
        <f>VLOOKUP($A148,#REF!,7,0)&amp;""</f>
        <v>#REF!</v>
      </c>
      <c r="I148" s="10" t="e">
        <f>VLOOKUP($A148,#REF!,8,0)&amp;""</f>
        <v>#REF!</v>
      </c>
      <c r="J148" s="10" t="e">
        <f>VLOOKUP($A148,#REF!,9,0)&amp;""</f>
        <v>#REF!</v>
      </c>
      <c r="K148" s="10" t="e">
        <f t="shared" si="27"/>
        <v>#REF!</v>
      </c>
      <c r="L148" s="74" t="e">
        <f>IF($E148="Not Scored", "N/A",IF(AND($D148='Auto Responses'!$J$27,$H148=""),"N/A",IF(AND($D148='Auto Responses'!$J$27,$H148='Auto Responses'!$J$7,),1,IF(AND($D148='Auto Responses'!$J$27,$H148='Auto Responses'!$J$8),0,IF($F148=$G148,1,0)))))</f>
        <v>#REF!</v>
      </c>
      <c r="M148" s="10" t="e">
        <f>VLOOKUP($A148,#REF!,10,0)&amp;""</f>
        <v>#REF!</v>
      </c>
      <c r="N148" s="10" t="e">
        <f t="shared" si="28"/>
        <v>#REF!</v>
      </c>
      <c r="O148" s="74" t="e">
        <f t="shared" si="29"/>
        <v>#REF!</v>
      </c>
      <c r="P148" s="74" t="e">
        <f t="shared" si="30"/>
        <v>#REF!</v>
      </c>
      <c r="Q148" s="74" t="e">
        <f t="shared" si="31"/>
        <v>#REF!</v>
      </c>
      <c r="R148" s="74" t="e">
        <f t="shared" si="37"/>
        <v>#REF!</v>
      </c>
      <c r="S148" s="74" t="e">
        <f t="shared" si="32"/>
        <v>#REF!</v>
      </c>
      <c r="T148" s="74" t="e">
        <f t="shared" si="33"/>
        <v>#REF!</v>
      </c>
      <c r="U148" s="74" t="e">
        <f t="shared" si="38"/>
        <v>#REF!</v>
      </c>
      <c r="V148" s="74" t="e">
        <f t="shared" si="34"/>
        <v>#REF!</v>
      </c>
    </row>
    <row r="149" spans="1:22" ht="57" customHeight="1" x14ac:dyDescent="0.2">
      <c r="A149" s="10" t="str">
        <f>Questions!$A149</f>
        <v>DCTR-15</v>
      </c>
      <c r="B149" s="10" t="str">
        <f t="shared" si="26"/>
        <v>DCTR</v>
      </c>
      <c r="C149" s="10" t="str">
        <f>VLOOKUP($A149,Questions!$A$3:$L$333,2,0)&amp;""</f>
        <v>Are you using your cloud provider's available hardening tools or pre-hardened images?</v>
      </c>
      <c r="D149" s="10" t="str">
        <f>VLOOKUP($A149,Questions!$A$3:$L$333,11,0)&amp;""</f>
        <v/>
      </c>
      <c r="E149" s="10" t="str">
        <f>VLOOKUP($A149,Questions!$A$3:$L$333,12,0)&amp;""</f>
        <v>Infrastructure</v>
      </c>
      <c r="F149" s="10" t="e">
        <f>VLOOKUP($A149,#REF!,3,0)&amp;""</f>
        <v>#REF!</v>
      </c>
      <c r="G149" s="10" t="e">
        <f>VLOOKUP($A149,#REF!,6,0)&amp;""</f>
        <v>#REF!</v>
      </c>
      <c r="H149" s="10" t="e">
        <f>VLOOKUP($A149,#REF!,7,0)&amp;""</f>
        <v>#REF!</v>
      </c>
      <c r="I149" s="10" t="e">
        <f>VLOOKUP($A149,#REF!,8,0)&amp;""</f>
        <v>#REF!</v>
      </c>
      <c r="J149" s="10" t="e">
        <f>VLOOKUP($A149,#REF!,9,0)&amp;""</f>
        <v>#REF!</v>
      </c>
      <c r="K149" s="10" t="e">
        <f t="shared" si="27"/>
        <v>#REF!</v>
      </c>
      <c r="L149" s="74" t="e">
        <f>IF($E149="Not Scored", "N/A",IF(AND($D149='Auto Responses'!$J$27,$H149=""),"N/A",IF(AND($D149='Auto Responses'!$J$27,$H149='Auto Responses'!$J$7,),1,IF(AND($D149='Auto Responses'!$J$27,$H149='Auto Responses'!$J$8),0,IF($F149=$G149,1,0)))))</f>
        <v>#REF!</v>
      </c>
      <c r="M149" s="10" t="e">
        <f>VLOOKUP($A149,#REF!,10,0)&amp;""</f>
        <v>#REF!</v>
      </c>
      <c r="N149" s="10" t="e">
        <f t="shared" si="28"/>
        <v>#REF!</v>
      </c>
      <c r="O149" s="74" t="e">
        <f t="shared" si="29"/>
        <v>#REF!</v>
      </c>
      <c r="P149" s="74" t="e">
        <f t="shared" si="30"/>
        <v>#REF!</v>
      </c>
      <c r="Q149" s="74" t="e">
        <f t="shared" si="31"/>
        <v>#REF!</v>
      </c>
      <c r="R149" s="74" t="e">
        <f t="shared" si="37"/>
        <v>#REF!</v>
      </c>
      <c r="S149" s="74" t="e">
        <f t="shared" si="32"/>
        <v>#REF!</v>
      </c>
      <c r="T149" s="74" t="e">
        <f t="shared" si="33"/>
        <v>#REF!</v>
      </c>
      <c r="U149" s="74" t="e">
        <f t="shared" si="38"/>
        <v>#REF!</v>
      </c>
      <c r="V149" s="74" t="e">
        <f t="shared" si="34"/>
        <v>#REF!</v>
      </c>
    </row>
    <row r="150" spans="1:22" ht="57" customHeight="1" x14ac:dyDescent="0.2">
      <c r="A150" s="10" t="str">
        <f>Questions!$A150</f>
        <v>DCTR-16</v>
      </c>
      <c r="B150" s="10" t="str">
        <f t="shared" si="26"/>
        <v>DCTR</v>
      </c>
      <c r="C150" s="10" t="str">
        <f>VLOOKUP($A150,Questions!$A$3:$L$333,2,0)&amp;""</f>
        <v>Does your cloud solution provider have access to your encryption keys?</v>
      </c>
      <c r="D150" s="10" t="str">
        <f>VLOOKUP($A150,Questions!$A$3:$L$333,11,0)&amp;""</f>
        <v/>
      </c>
      <c r="E150" s="10" t="str">
        <f>VLOOKUP($A150,Questions!$A$3:$L$333,12,0)&amp;""</f>
        <v>Infrastructure</v>
      </c>
      <c r="F150" s="10" t="e">
        <f>VLOOKUP($A150,#REF!,3,0)&amp;""</f>
        <v>#REF!</v>
      </c>
      <c r="G150" s="10" t="e">
        <f>VLOOKUP($A150,#REF!,6,0)&amp;""</f>
        <v>#REF!</v>
      </c>
      <c r="H150" s="10" t="e">
        <f>VLOOKUP($A150,#REF!,7,0)&amp;""</f>
        <v>#REF!</v>
      </c>
      <c r="I150" s="10" t="e">
        <f>VLOOKUP($A150,#REF!,8,0)&amp;""</f>
        <v>#REF!</v>
      </c>
      <c r="J150" s="10" t="e">
        <f>VLOOKUP($A150,#REF!,9,0)&amp;""</f>
        <v>#REF!</v>
      </c>
      <c r="K150" s="10" t="e">
        <f t="shared" si="27"/>
        <v>#REF!</v>
      </c>
      <c r="L150" s="74" t="e">
        <f>IF($E150="Not Scored", "N/A",IF(AND($D150='Auto Responses'!$J$27,$H150=""),"N/A",IF(AND($D150='Auto Responses'!$J$27,$H150='Auto Responses'!$J$7,),1,IF(AND($D150='Auto Responses'!$J$27,$H150='Auto Responses'!$J$8),0,IF($F150=$G150,1,0)))))</f>
        <v>#REF!</v>
      </c>
      <c r="M150" s="10" t="e">
        <f>VLOOKUP($A150,#REF!,10,0)&amp;""</f>
        <v>#REF!</v>
      </c>
      <c r="N150" s="10" t="e">
        <f t="shared" si="28"/>
        <v>#REF!</v>
      </c>
      <c r="O150" s="74" t="e">
        <f t="shared" si="29"/>
        <v>#REF!</v>
      </c>
      <c r="P150" s="74" t="e">
        <f t="shared" si="30"/>
        <v>#REF!</v>
      </c>
      <c r="Q150" s="74" t="e">
        <f t="shared" si="31"/>
        <v>#REF!</v>
      </c>
      <c r="R150" s="74" t="e">
        <f t="shared" si="37"/>
        <v>#REF!</v>
      </c>
      <c r="S150" s="74" t="e">
        <f t="shared" si="32"/>
        <v>#REF!</v>
      </c>
      <c r="T150" s="74" t="e">
        <f t="shared" si="33"/>
        <v>#REF!</v>
      </c>
      <c r="U150" s="74" t="e">
        <f t="shared" si="38"/>
        <v>#REF!</v>
      </c>
      <c r="V150" s="74" t="e">
        <f t="shared" si="34"/>
        <v>#REF!</v>
      </c>
    </row>
    <row r="151" spans="1:22" ht="57" customHeight="1" x14ac:dyDescent="0.2">
      <c r="A151" s="10" t="str">
        <f>Questions!$A151</f>
        <v>FIDP-01</v>
      </c>
      <c r="B151" s="10" t="str">
        <f t="shared" si="26"/>
        <v>FIDP</v>
      </c>
      <c r="C151" s="10" t="str">
        <f>VLOOKUP($A151,Questions!$A$3:$L$333,2,0)&amp;""</f>
        <v>Are you utilizing a stateful packet inspection (SPI) firewall?*</v>
      </c>
      <c r="D151" s="10" t="str">
        <f>VLOOKUP($A151,Questions!$A$3:$L$333,11,0)&amp;""</f>
        <v/>
      </c>
      <c r="E151" s="10" t="str">
        <f>VLOOKUP($A151,Questions!$A$3:$L$333,12,0)&amp;""</f>
        <v>Infrastructure</v>
      </c>
      <c r="F151" s="10" t="e">
        <f>VLOOKUP($A151,#REF!,3,0)&amp;""</f>
        <v>#REF!</v>
      </c>
      <c r="G151" s="10" t="e">
        <f>VLOOKUP($A151,#REF!,6,0)&amp;""</f>
        <v>#REF!</v>
      </c>
      <c r="H151" s="10" t="e">
        <f>VLOOKUP($A151,#REF!,7,0)&amp;""</f>
        <v>#REF!</v>
      </c>
      <c r="I151" s="10" t="e">
        <f>VLOOKUP($A151,#REF!,8,0)&amp;""</f>
        <v>#REF!</v>
      </c>
      <c r="J151" s="10" t="e">
        <f>VLOOKUP($A151,#REF!,9,0)&amp;""</f>
        <v>#REF!</v>
      </c>
      <c r="K151" s="10" t="e">
        <f t="shared" si="27"/>
        <v>#REF!</v>
      </c>
      <c r="L151" s="74" t="e">
        <f>IF($E151="Not Scored", "N/A",IF(AND($D151='Auto Responses'!$J$27,$H151=""),"N/A",IF(AND($D151='Auto Responses'!$J$27,$H151='Auto Responses'!$J$7,),1,IF(AND($D151='Auto Responses'!$J$27,$H151='Auto Responses'!$J$8),0,IF($F151=$G151,1,0)))))</f>
        <v>#REF!</v>
      </c>
      <c r="M151" s="10" t="e">
        <f>VLOOKUP($A151,#REF!,10,0)&amp;""</f>
        <v>#REF!</v>
      </c>
      <c r="N151" s="10" t="e">
        <f t="shared" si="28"/>
        <v>#REF!</v>
      </c>
      <c r="O151" s="74" t="e">
        <f t="shared" si="29"/>
        <v>#REF!</v>
      </c>
      <c r="P151" s="74" t="e">
        <f t="shared" si="30"/>
        <v>#REF!</v>
      </c>
      <c r="Q151" s="74" t="e">
        <f t="shared" si="31"/>
        <v>#REF!</v>
      </c>
      <c r="R151" s="74" t="e">
        <f t="shared" si="37"/>
        <v>#REF!</v>
      </c>
      <c r="S151" s="74" t="e">
        <f t="shared" si="32"/>
        <v>#REF!</v>
      </c>
      <c r="T151" s="74" t="e">
        <f t="shared" si="33"/>
        <v>#REF!</v>
      </c>
      <c r="U151" s="74" t="e">
        <f t="shared" si="38"/>
        <v>#REF!</v>
      </c>
      <c r="V151" s="74" t="e">
        <f t="shared" si="34"/>
        <v>#REF!</v>
      </c>
    </row>
    <row r="152" spans="1:22" ht="57" customHeight="1" x14ac:dyDescent="0.2">
      <c r="A152" s="10" t="str">
        <f>Questions!$A152</f>
        <v>FIDP-02</v>
      </c>
      <c r="B152" s="10" t="str">
        <f t="shared" si="26"/>
        <v>FIDP</v>
      </c>
      <c r="C152" s="10" t="str">
        <f>VLOOKUP($A152,Questions!$A$3:$L$333,2,0)&amp;""</f>
        <v>Do you have a documented policy for firewall change requests?*</v>
      </c>
      <c r="D152" s="10" t="str">
        <f>VLOOKUP($A152,Questions!$A$3:$L$333,11,0)&amp;""</f>
        <v/>
      </c>
      <c r="E152" s="10" t="str">
        <f>VLOOKUP($A152,Questions!$A$3:$L$333,12,0)&amp;""</f>
        <v>Infrastructure</v>
      </c>
      <c r="F152" s="10" t="e">
        <f>VLOOKUP($A152,#REF!,3,0)&amp;""</f>
        <v>#REF!</v>
      </c>
      <c r="G152" s="10" t="e">
        <f>VLOOKUP($A152,#REF!,6,0)&amp;""</f>
        <v>#REF!</v>
      </c>
      <c r="H152" s="10" t="e">
        <f>VLOOKUP($A152,#REF!,7,0)&amp;""</f>
        <v>#REF!</v>
      </c>
      <c r="I152" s="10" t="e">
        <f>VLOOKUP($A152,#REF!,8,0)&amp;""</f>
        <v>#REF!</v>
      </c>
      <c r="J152" s="10" t="e">
        <f>VLOOKUP($A152,#REF!,9,0)&amp;""</f>
        <v>#REF!</v>
      </c>
      <c r="K152" s="10" t="e">
        <f t="shared" si="27"/>
        <v>#REF!</v>
      </c>
      <c r="L152" s="74" t="e">
        <f>IF($E152="Not Scored", "N/A",IF(AND($D152='Auto Responses'!$J$27,$H152=""),"N/A",IF(AND($D152='Auto Responses'!$J$27,$H152='Auto Responses'!$J$7,),1,IF(AND($D152='Auto Responses'!$J$27,$H152='Auto Responses'!$J$8),0,IF($F152=$G152,1,0)))))</f>
        <v>#REF!</v>
      </c>
      <c r="M152" s="10" t="e">
        <f>VLOOKUP($A152,#REF!,10,0)&amp;""</f>
        <v>#REF!</v>
      </c>
      <c r="N152" s="10" t="e">
        <f t="shared" si="28"/>
        <v>#REF!</v>
      </c>
      <c r="O152" s="74" t="e">
        <f t="shared" si="29"/>
        <v>#REF!</v>
      </c>
      <c r="P152" s="74" t="e">
        <f t="shared" si="30"/>
        <v>#REF!</v>
      </c>
      <c r="Q152" s="74" t="e">
        <f t="shared" si="31"/>
        <v>#REF!</v>
      </c>
      <c r="R152" s="74" t="e">
        <f t="shared" si="37"/>
        <v>#REF!</v>
      </c>
      <c r="S152" s="74" t="e">
        <f t="shared" si="32"/>
        <v>#REF!</v>
      </c>
      <c r="T152" s="74" t="e">
        <f t="shared" si="33"/>
        <v>#REF!</v>
      </c>
      <c r="U152" s="74" t="e">
        <f t="shared" si="38"/>
        <v>#REF!</v>
      </c>
      <c r="V152" s="74" t="e">
        <f t="shared" si="34"/>
        <v>#REF!</v>
      </c>
    </row>
    <row r="153" spans="1:22" ht="57" customHeight="1" x14ac:dyDescent="0.2">
      <c r="A153" s="10" t="str">
        <f>Questions!$A153</f>
        <v>FIDP-03</v>
      </c>
      <c r="B153" s="10" t="str">
        <f t="shared" si="26"/>
        <v>FIDP</v>
      </c>
      <c r="C153" s="10" t="str">
        <f>VLOOKUP($A153,Questions!$A$3:$L$333,2,0)&amp;""</f>
        <v>Have you implemented an intrusion detection system (network-based)?*</v>
      </c>
      <c r="D153" s="10" t="str">
        <f>VLOOKUP($A153,Questions!$A$3:$L$333,11,0)&amp;""</f>
        <v/>
      </c>
      <c r="E153" s="10" t="str">
        <f>VLOOKUP($A153,Questions!$A$3:$L$333,12,0)&amp;""</f>
        <v>Infrastructure</v>
      </c>
      <c r="F153" s="10" t="e">
        <f>VLOOKUP($A153,#REF!,3,0)&amp;""</f>
        <v>#REF!</v>
      </c>
      <c r="G153" s="10" t="e">
        <f>VLOOKUP($A153,#REF!,6,0)&amp;""</f>
        <v>#REF!</v>
      </c>
      <c r="H153" s="10" t="e">
        <f>VLOOKUP($A153,#REF!,7,0)&amp;""</f>
        <v>#REF!</v>
      </c>
      <c r="I153" s="10" t="e">
        <f>VLOOKUP($A153,#REF!,8,0)&amp;""</f>
        <v>#REF!</v>
      </c>
      <c r="J153" s="10" t="e">
        <f>VLOOKUP($A153,#REF!,9,0)&amp;""</f>
        <v>#REF!</v>
      </c>
      <c r="K153" s="10" t="e">
        <f t="shared" si="27"/>
        <v>#REF!</v>
      </c>
      <c r="L153" s="74" t="e">
        <f>IF($E153="Not Scored", "N/A",IF(AND($D153='Auto Responses'!$J$27,$H153=""),"N/A",IF(AND($D153='Auto Responses'!$J$27,$H153='Auto Responses'!$J$7,),1,IF(AND($D153='Auto Responses'!$J$27,$H153='Auto Responses'!$J$8),0,IF($F153=$G153,1,0)))))</f>
        <v>#REF!</v>
      </c>
      <c r="M153" s="10" t="e">
        <f>VLOOKUP($A153,#REF!,10,0)&amp;""</f>
        <v>#REF!</v>
      </c>
      <c r="N153" s="10" t="e">
        <f t="shared" si="28"/>
        <v>#REF!</v>
      </c>
      <c r="O153" s="74" t="e">
        <f t="shared" si="29"/>
        <v>#REF!</v>
      </c>
      <c r="P153" s="74" t="e">
        <f t="shared" si="30"/>
        <v>#REF!</v>
      </c>
      <c r="Q153" s="74" t="e">
        <f t="shared" si="31"/>
        <v>#REF!</v>
      </c>
      <c r="R153" s="74" t="e">
        <f t="shared" si="37"/>
        <v>#REF!</v>
      </c>
      <c r="S153" s="74" t="e">
        <f t="shared" si="32"/>
        <v>#REF!</v>
      </c>
      <c r="T153" s="74" t="e">
        <f t="shared" si="33"/>
        <v>#REF!</v>
      </c>
      <c r="U153" s="74" t="e">
        <f t="shared" si="38"/>
        <v>#REF!</v>
      </c>
      <c r="V153" s="74" t="e">
        <f t="shared" si="34"/>
        <v>#REF!</v>
      </c>
    </row>
    <row r="154" spans="1:22" ht="57" customHeight="1" x14ac:dyDescent="0.2">
      <c r="A154" s="10" t="str">
        <f>Questions!$A154</f>
        <v>FIDP-04</v>
      </c>
      <c r="B154" s="10" t="str">
        <f t="shared" si="26"/>
        <v>FIDP</v>
      </c>
      <c r="C154" s="10" t="str">
        <f>VLOOKUP($A154,Questions!$A$3:$L$333,2,0)&amp;""</f>
        <v>Do you employ host-based intrusion detection?*</v>
      </c>
      <c r="D154" s="10" t="str">
        <f>VLOOKUP($A154,Questions!$A$3:$L$333,11,0)&amp;""</f>
        <v/>
      </c>
      <c r="E154" s="10" t="str">
        <f>VLOOKUP($A154,Questions!$A$3:$L$333,12,0)&amp;""</f>
        <v>Infrastructure</v>
      </c>
      <c r="F154" s="10" t="e">
        <f>VLOOKUP($A154,#REF!,3,0)&amp;""</f>
        <v>#REF!</v>
      </c>
      <c r="G154" s="10" t="e">
        <f>VLOOKUP($A154,#REF!,6,0)&amp;""</f>
        <v>#REF!</v>
      </c>
      <c r="H154" s="10" t="e">
        <f>VLOOKUP($A154,#REF!,7,0)&amp;""</f>
        <v>#REF!</v>
      </c>
      <c r="I154" s="10" t="e">
        <f>VLOOKUP($A154,#REF!,8,0)&amp;""</f>
        <v>#REF!</v>
      </c>
      <c r="J154" s="10" t="e">
        <f>VLOOKUP($A154,#REF!,9,0)&amp;""</f>
        <v>#REF!</v>
      </c>
      <c r="K154" s="10" t="e">
        <f t="shared" si="27"/>
        <v>#REF!</v>
      </c>
      <c r="L154" s="74" t="e">
        <f>IF($E154="Not Scored", "N/A",IF(AND($D154='Auto Responses'!$J$27,$H154=""),"N/A",IF(AND($D154='Auto Responses'!$J$27,$H154='Auto Responses'!$J$7,),1,IF(AND($D154='Auto Responses'!$J$27,$H154='Auto Responses'!$J$8),0,IF($F154=$G154,1,0)))))</f>
        <v>#REF!</v>
      </c>
      <c r="M154" s="10" t="e">
        <f>VLOOKUP($A154,#REF!,10,0)&amp;""</f>
        <v>#REF!</v>
      </c>
      <c r="N154" s="10" t="e">
        <f t="shared" si="28"/>
        <v>#REF!</v>
      </c>
      <c r="O154" s="74" t="e">
        <f t="shared" si="29"/>
        <v>#REF!</v>
      </c>
      <c r="P154" s="74" t="e">
        <f t="shared" si="30"/>
        <v>#REF!</v>
      </c>
      <c r="Q154" s="74" t="e">
        <f t="shared" si="31"/>
        <v>#REF!</v>
      </c>
      <c r="R154" s="74" t="e">
        <f t="shared" si="37"/>
        <v>#REF!</v>
      </c>
      <c r="S154" s="74" t="e">
        <f t="shared" si="32"/>
        <v>#REF!</v>
      </c>
      <c r="T154" s="74" t="e">
        <f t="shared" si="33"/>
        <v>#REF!</v>
      </c>
      <c r="U154" s="74" t="e">
        <f t="shared" si="38"/>
        <v>#REF!</v>
      </c>
      <c r="V154" s="74" t="e">
        <f t="shared" si="34"/>
        <v>#REF!</v>
      </c>
    </row>
    <row r="155" spans="1:22" ht="57" customHeight="1" x14ac:dyDescent="0.2">
      <c r="A155" s="10" t="str">
        <f>Questions!$A155</f>
        <v>FIDP-05</v>
      </c>
      <c r="B155" s="10" t="str">
        <f t="shared" si="26"/>
        <v>FIDP</v>
      </c>
      <c r="C155" s="10" t="str">
        <f>VLOOKUP($A155,Questions!$A$3:$L$333,2,0)&amp;""</f>
        <v>Are audit logs available for all changes to the network, firewall, IDS, and IPS systems?*</v>
      </c>
      <c r="D155" s="10" t="str">
        <f>VLOOKUP($A155,Questions!$A$3:$L$333,11,0)&amp;""</f>
        <v/>
      </c>
      <c r="E155" s="10" t="str">
        <f>VLOOKUP($A155,Questions!$A$3:$L$333,12,0)&amp;""</f>
        <v>Infrastructure</v>
      </c>
      <c r="F155" s="10" t="e">
        <f>VLOOKUP($A155,#REF!,3,0)&amp;""</f>
        <v>#REF!</v>
      </c>
      <c r="G155" s="10" t="e">
        <f>VLOOKUP($A155,#REF!,6,0)&amp;""</f>
        <v>#REF!</v>
      </c>
      <c r="H155" s="10" t="e">
        <f>VLOOKUP($A155,#REF!,7,0)&amp;""</f>
        <v>#REF!</v>
      </c>
      <c r="I155" s="10" t="e">
        <f>VLOOKUP($A155,#REF!,8,0)&amp;""</f>
        <v>#REF!</v>
      </c>
      <c r="J155" s="10" t="e">
        <f>VLOOKUP($A155,#REF!,9,0)&amp;""</f>
        <v>#REF!</v>
      </c>
      <c r="K155" s="10" t="e">
        <f t="shared" si="27"/>
        <v>#REF!</v>
      </c>
      <c r="L155" s="74" t="e">
        <f>IF($E155="Not Scored", "N/A",IF(AND($D155='Auto Responses'!$J$27,$H155=""),"N/A",IF(AND($D155='Auto Responses'!$J$27,$H155='Auto Responses'!$J$7,),1,IF(AND($D155='Auto Responses'!$J$27,$H155='Auto Responses'!$J$8),0,IF($F155=$G155,1,0)))))</f>
        <v>#REF!</v>
      </c>
      <c r="M155" s="10" t="e">
        <f>VLOOKUP($A155,#REF!,10,0)&amp;""</f>
        <v>#REF!</v>
      </c>
      <c r="N155" s="10" t="e">
        <f t="shared" si="28"/>
        <v>#REF!</v>
      </c>
      <c r="O155" s="74" t="e">
        <f t="shared" si="29"/>
        <v>#REF!</v>
      </c>
      <c r="P155" s="74" t="e">
        <f t="shared" si="30"/>
        <v>#REF!</v>
      </c>
      <c r="Q155" s="74" t="e">
        <f t="shared" si="31"/>
        <v>#REF!</v>
      </c>
      <c r="R155" s="74" t="e">
        <f t="shared" si="37"/>
        <v>#REF!</v>
      </c>
      <c r="S155" s="74" t="e">
        <f t="shared" si="32"/>
        <v>#REF!</v>
      </c>
      <c r="T155" s="74" t="e">
        <f t="shared" si="33"/>
        <v>#REF!</v>
      </c>
      <c r="U155" s="74" t="e">
        <f t="shared" si="38"/>
        <v>#REF!</v>
      </c>
      <c r="V155" s="74" t="e">
        <f t="shared" si="34"/>
        <v>#REF!</v>
      </c>
    </row>
    <row r="156" spans="1:22" ht="57" customHeight="1" x14ac:dyDescent="0.2">
      <c r="A156" s="10" t="str">
        <f>Questions!$A156</f>
        <v>FIDP-06</v>
      </c>
      <c r="B156" s="10" t="str">
        <f t="shared" si="26"/>
        <v>FIDP</v>
      </c>
      <c r="C156" s="10" t="str">
        <f>VLOOKUP($A156,Questions!$A$3:$L$333,2,0)&amp;""</f>
        <v>Is authority for firewall change approval documented? Please list approver names or titles in Additional Info.</v>
      </c>
      <c r="D156" s="10" t="str">
        <f>VLOOKUP($A156,Questions!$A$3:$L$333,11,0)&amp;""</f>
        <v/>
      </c>
      <c r="E156" s="10" t="str">
        <f>VLOOKUP($A156,Questions!$A$3:$L$333,12,0)&amp;""</f>
        <v>Infrastructure</v>
      </c>
      <c r="F156" s="10" t="e">
        <f>VLOOKUP($A156,#REF!,3,0)&amp;""</f>
        <v>#REF!</v>
      </c>
      <c r="G156" s="10" t="e">
        <f>VLOOKUP($A156,#REF!,6,0)&amp;""</f>
        <v>#REF!</v>
      </c>
      <c r="H156" s="10" t="e">
        <f>VLOOKUP($A156,#REF!,7,0)&amp;""</f>
        <v>#REF!</v>
      </c>
      <c r="I156" s="10" t="e">
        <f>VLOOKUP($A156,#REF!,8,0)&amp;""</f>
        <v>#REF!</v>
      </c>
      <c r="J156" s="10" t="e">
        <f>VLOOKUP($A156,#REF!,9,0)&amp;""</f>
        <v>#REF!</v>
      </c>
      <c r="K156" s="10" t="e">
        <f t="shared" si="27"/>
        <v>#REF!</v>
      </c>
      <c r="L156" s="74" t="e">
        <f>IF($E156="Not Scored", "N/A",IF(AND($D156='Auto Responses'!$J$27,$H156=""),"N/A",IF(AND($D156='Auto Responses'!$J$27,$H156='Auto Responses'!$J$7,),1,IF(AND($D156='Auto Responses'!$J$27,$H156='Auto Responses'!$J$8),0,IF($F156=$G156,1,0)))))</f>
        <v>#REF!</v>
      </c>
      <c r="M156" s="10" t="e">
        <f>VLOOKUP($A156,#REF!,10,0)&amp;""</f>
        <v>#REF!</v>
      </c>
      <c r="N156" s="10" t="e">
        <f t="shared" si="28"/>
        <v>#REF!</v>
      </c>
      <c r="O156" s="74" t="e">
        <f t="shared" si="29"/>
        <v>#REF!</v>
      </c>
      <c r="P156" s="74" t="e">
        <f t="shared" si="30"/>
        <v>#REF!</v>
      </c>
      <c r="Q156" s="74" t="e">
        <f t="shared" si="31"/>
        <v>#REF!</v>
      </c>
      <c r="R156" s="74" t="e">
        <f t="shared" si="37"/>
        <v>#REF!</v>
      </c>
      <c r="S156" s="74" t="e">
        <f t="shared" si="32"/>
        <v>#REF!</v>
      </c>
      <c r="T156" s="74" t="e">
        <f t="shared" si="33"/>
        <v>#REF!</v>
      </c>
      <c r="U156" s="74" t="e">
        <f t="shared" si="38"/>
        <v>#REF!</v>
      </c>
      <c r="V156" s="74" t="e">
        <f t="shared" si="34"/>
        <v>#REF!</v>
      </c>
    </row>
    <row r="157" spans="1:22" ht="57" customHeight="1" x14ac:dyDescent="0.2">
      <c r="A157" s="10" t="str">
        <f>Questions!$A157</f>
        <v>FIDP-07</v>
      </c>
      <c r="B157" s="10" t="str">
        <f t="shared" si="26"/>
        <v>FIDP</v>
      </c>
      <c r="C157" s="10" t="str">
        <f>VLOOKUP($A157,Questions!$A$3:$L$333,2,0)&amp;""</f>
        <v>Have you implemented an intrusion prevention system (network-based)?</v>
      </c>
      <c r="D157" s="10" t="str">
        <f>VLOOKUP($A157,Questions!$A$3:$L$333,11,0)&amp;""</f>
        <v/>
      </c>
      <c r="E157" s="10" t="str">
        <f>VLOOKUP($A157,Questions!$A$3:$L$333,12,0)&amp;""</f>
        <v>Infrastructure</v>
      </c>
      <c r="F157" s="10" t="e">
        <f>VLOOKUP($A157,#REF!,3,0)&amp;""</f>
        <v>#REF!</v>
      </c>
      <c r="G157" s="10" t="e">
        <f>VLOOKUP($A157,#REF!,6,0)&amp;""</f>
        <v>#REF!</v>
      </c>
      <c r="H157" s="10" t="e">
        <f>VLOOKUP($A157,#REF!,7,0)&amp;""</f>
        <v>#REF!</v>
      </c>
      <c r="I157" s="10" t="e">
        <f>VLOOKUP($A157,#REF!,8,0)&amp;""</f>
        <v>#REF!</v>
      </c>
      <c r="J157" s="10" t="e">
        <f>VLOOKUP($A157,#REF!,9,0)&amp;""</f>
        <v>#REF!</v>
      </c>
      <c r="K157" s="10" t="e">
        <f t="shared" si="27"/>
        <v>#REF!</v>
      </c>
      <c r="L157" s="74" t="e">
        <f>IF($E157="Not Scored", "N/A",IF(AND($D157='Auto Responses'!$J$27,$H157=""),"N/A",IF(AND($D157='Auto Responses'!$J$27,$H157='Auto Responses'!$J$7,),1,IF(AND($D157='Auto Responses'!$J$27,$H157='Auto Responses'!$J$8),0,IF($F157=$G157,1,0)))))</f>
        <v>#REF!</v>
      </c>
      <c r="M157" s="10" t="e">
        <f>VLOOKUP($A157,#REF!,10,0)&amp;""</f>
        <v>#REF!</v>
      </c>
      <c r="N157" s="10" t="e">
        <f t="shared" si="28"/>
        <v>#REF!</v>
      </c>
      <c r="O157" s="74" t="e">
        <f t="shared" si="29"/>
        <v>#REF!</v>
      </c>
      <c r="P157" s="74" t="e">
        <f t="shared" si="30"/>
        <v>#REF!</v>
      </c>
      <c r="Q157" s="74" t="e">
        <f t="shared" si="31"/>
        <v>#REF!</v>
      </c>
      <c r="R157" s="74" t="e">
        <f t="shared" si="37"/>
        <v>#REF!</v>
      </c>
      <c r="S157" s="74" t="e">
        <f t="shared" si="32"/>
        <v>#REF!</v>
      </c>
      <c r="T157" s="74" t="e">
        <f t="shared" si="33"/>
        <v>#REF!</v>
      </c>
      <c r="U157" s="74" t="e">
        <f t="shared" si="38"/>
        <v>#REF!</v>
      </c>
      <c r="V157" s="74" t="e">
        <f t="shared" si="34"/>
        <v>#REF!</v>
      </c>
    </row>
    <row r="158" spans="1:22" ht="57" customHeight="1" x14ac:dyDescent="0.2">
      <c r="A158" s="10" t="str">
        <f>Questions!$A158</f>
        <v>FIDP-08</v>
      </c>
      <c r="B158" s="10" t="str">
        <f t="shared" si="26"/>
        <v>FIDP</v>
      </c>
      <c r="C158" s="10" t="str">
        <f>VLOOKUP($A158,Questions!$A$3:$L$333,2,0)&amp;""</f>
        <v>Do you employ host-based intrusion prevention?</v>
      </c>
      <c r="D158" s="10" t="str">
        <f>VLOOKUP($A158,Questions!$A$3:$L$333,11,0)&amp;""</f>
        <v/>
      </c>
      <c r="E158" s="10" t="str">
        <f>VLOOKUP($A158,Questions!$A$3:$L$333,12,0)&amp;""</f>
        <v>Infrastructure</v>
      </c>
      <c r="F158" s="10" t="e">
        <f>VLOOKUP($A158,#REF!,3,0)&amp;""</f>
        <v>#REF!</v>
      </c>
      <c r="G158" s="10" t="e">
        <f>VLOOKUP($A158,#REF!,6,0)&amp;""</f>
        <v>#REF!</v>
      </c>
      <c r="H158" s="10" t="e">
        <f>VLOOKUP($A158,#REF!,7,0)&amp;""</f>
        <v>#REF!</v>
      </c>
      <c r="I158" s="10" t="e">
        <f>VLOOKUP($A158,#REF!,8,0)&amp;""</f>
        <v>#REF!</v>
      </c>
      <c r="J158" s="10" t="e">
        <f>VLOOKUP($A158,#REF!,9,0)&amp;""</f>
        <v>#REF!</v>
      </c>
      <c r="K158" s="10" t="e">
        <f t="shared" si="27"/>
        <v>#REF!</v>
      </c>
      <c r="L158" s="74" t="e">
        <f>IF($E158="Not Scored", "N/A",IF(AND($D158='Auto Responses'!$J$27,$H158=""),"N/A",IF(AND($D158='Auto Responses'!$J$27,$H158='Auto Responses'!$J$7,),1,IF(AND($D158='Auto Responses'!$J$27,$H158='Auto Responses'!$J$8),0,IF($F158=$G158,1,0)))))</f>
        <v>#REF!</v>
      </c>
      <c r="M158" s="10" t="e">
        <f>VLOOKUP($A158,#REF!,10,0)&amp;""</f>
        <v>#REF!</v>
      </c>
      <c r="N158" s="10" t="e">
        <f t="shared" si="28"/>
        <v>#REF!</v>
      </c>
      <c r="O158" s="74" t="e">
        <f t="shared" si="29"/>
        <v>#REF!</v>
      </c>
      <c r="P158" s="74" t="e">
        <f t="shared" si="30"/>
        <v>#REF!</v>
      </c>
      <c r="Q158" s="74" t="e">
        <f t="shared" si="31"/>
        <v>#REF!</v>
      </c>
      <c r="R158" s="74" t="e">
        <f t="shared" si="37"/>
        <v>#REF!</v>
      </c>
      <c r="S158" s="74" t="e">
        <f t="shared" si="32"/>
        <v>#REF!</v>
      </c>
      <c r="T158" s="74" t="e">
        <f t="shared" si="33"/>
        <v>#REF!</v>
      </c>
      <c r="U158" s="74" t="e">
        <f t="shared" si="38"/>
        <v>#REF!</v>
      </c>
      <c r="V158" s="74" t="e">
        <f t="shared" si="34"/>
        <v>#REF!</v>
      </c>
    </row>
    <row r="159" spans="1:22" ht="57" customHeight="1" x14ac:dyDescent="0.2">
      <c r="A159" s="10" t="str">
        <f>Questions!$A159</f>
        <v>FIDP-09</v>
      </c>
      <c r="B159" s="10" t="str">
        <f t="shared" si="26"/>
        <v>FIDP</v>
      </c>
      <c r="C159" s="10" t="str">
        <f>VLOOKUP($A159,Questions!$A$3:$L$333,2,0)&amp;""</f>
        <v>Are you employing any next-generation persistent threat (NGPT) monitoring?</v>
      </c>
      <c r="D159" s="10" t="str">
        <f>VLOOKUP($A159,Questions!$A$3:$L$333,11,0)&amp;""</f>
        <v/>
      </c>
      <c r="E159" s="10" t="str">
        <f>VLOOKUP($A159,Questions!$A$3:$L$333,12,0)&amp;""</f>
        <v>Infrastructure</v>
      </c>
      <c r="F159" s="10" t="e">
        <f>VLOOKUP($A159,#REF!,3,0)&amp;""</f>
        <v>#REF!</v>
      </c>
      <c r="G159" s="10" t="e">
        <f>VLOOKUP($A159,#REF!,6,0)&amp;""</f>
        <v>#REF!</v>
      </c>
      <c r="H159" s="10" t="e">
        <f>VLOOKUP($A159,#REF!,7,0)&amp;""</f>
        <v>#REF!</v>
      </c>
      <c r="I159" s="10" t="e">
        <f>VLOOKUP($A159,#REF!,8,0)&amp;""</f>
        <v>#REF!</v>
      </c>
      <c r="J159" s="10" t="e">
        <f>VLOOKUP($A159,#REF!,9,0)&amp;""</f>
        <v>#REF!</v>
      </c>
      <c r="K159" s="10" t="e">
        <f t="shared" si="27"/>
        <v>#REF!</v>
      </c>
      <c r="L159" s="74" t="e">
        <f>IF($E159="Not Scored", "N/A",IF(AND($D159='Auto Responses'!$J$27,$H159=""),"N/A",IF(AND($D159='Auto Responses'!$J$27,$H159='Auto Responses'!$J$7,),1,IF(AND($D159='Auto Responses'!$J$27,$H159='Auto Responses'!$J$8),0,IF($F159=$G159,1,0)))))</f>
        <v>#REF!</v>
      </c>
      <c r="M159" s="10" t="e">
        <f>VLOOKUP($A159,#REF!,10,0)&amp;""</f>
        <v>#REF!</v>
      </c>
      <c r="N159" s="10" t="e">
        <f t="shared" si="28"/>
        <v>#REF!</v>
      </c>
      <c r="O159" s="74" t="e">
        <f t="shared" si="29"/>
        <v>#REF!</v>
      </c>
      <c r="P159" s="74" t="e">
        <f t="shared" si="30"/>
        <v>#REF!</v>
      </c>
      <c r="Q159" s="74" t="e">
        <f t="shared" si="31"/>
        <v>#REF!</v>
      </c>
      <c r="R159" s="74" t="e">
        <f t="shared" si="37"/>
        <v>#REF!</v>
      </c>
      <c r="S159" s="74" t="e">
        <f t="shared" si="32"/>
        <v>#REF!</v>
      </c>
      <c r="T159" s="74" t="e">
        <f t="shared" si="33"/>
        <v>#REF!</v>
      </c>
      <c r="U159" s="74" t="e">
        <f t="shared" si="38"/>
        <v>#REF!</v>
      </c>
      <c r="V159" s="74" t="e">
        <f t="shared" si="34"/>
        <v>#REF!</v>
      </c>
    </row>
    <row r="160" spans="1:22" ht="57" customHeight="1" x14ac:dyDescent="0.2">
      <c r="A160" s="10" t="str">
        <f>Questions!$A160</f>
        <v>FIDP-10</v>
      </c>
      <c r="B160" s="10" t="str">
        <f t="shared" si="26"/>
        <v>FIDP</v>
      </c>
      <c r="C160" s="10" t="str">
        <f>VLOOKUP($A160,Questions!$A$3:$L$333,2,0)&amp;""</f>
        <v>Is intrusion monitoring performed internally or by a third-party service?</v>
      </c>
      <c r="D160" s="10" t="str">
        <f>VLOOKUP($A160,Questions!$A$3:$L$333,11,0)&amp;""</f>
        <v/>
      </c>
      <c r="E160" s="10" t="str">
        <f>VLOOKUP($A160,Questions!$A$3:$L$333,12,0)&amp;""</f>
        <v>Infrastructure</v>
      </c>
      <c r="F160" s="10" t="e">
        <f>VLOOKUP($A160,#REF!,3,0)&amp;""</f>
        <v>#REF!</v>
      </c>
      <c r="G160" s="10" t="e">
        <f>VLOOKUP($A160,#REF!,6,0)&amp;""</f>
        <v>#REF!</v>
      </c>
      <c r="H160" s="10" t="e">
        <f>VLOOKUP($A160,#REF!,7,0)&amp;""</f>
        <v>#REF!</v>
      </c>
      <c r="I160" s="10" t="e">
        <f>VLOOKUP($A160,#REF!,8,0)&amp;""</f>
        <v>#REF!</v>
      </c>
      <c r="J160" s="10" t="e">
        <f>VLOOKUP($A160,#REF!,9,0)&amp;""</f>
        <v>#REF!</v>
      </c>
      <c r="K160" s="10" t="e">
        <f t="shared" si="27"/>
        <v>#REF!</v>
      </c>
      <c r="L160" s="74" t="e">
        <f>IF($E160="Not Scored", "N/A",IF(AND($D160='Auto Responses'!$J$27,$H160=""),"N/A",IF(AND($D160='Auto Responses'!$J$27,$H160='Auto Responses'!$J$7,),1,IF(AND($D160='Auto Responses'!$J$27,$H160='Auto Responses'!$J$8),0,IF($F160=$G160,1,0)))))</f>
        <v>#REF!</v>
      </c>
      <c r="M160" s="10" t="e">
        <f>VLOOKUP($A160,#REF!,10,0)&amp;""</f>
        <v>#REF!</v>
      </c>
      <c r="N160" s="10" t="e">
        <f t="shared" si="28"/>
        <v>#REF!</v>
      </c>
      <c r="O160" s="74" t="e">
        <f t="shared" si="29"/>
        <v>#REF!</v>
      </c>
      <c r="P160" s="74" t="e">
        <f t="shared" si="30"/>
        <v>#REF!</v>
      </c>
      <c r="Q160" s="74" t="e">
        <f t="shared" si="31"/>
        <v>#REF!</v>
      </c>
      <c r="R160" s="74" t="e">
        <f t="shared" si="37"/>
        <v>#REF!</v>
      </c>
      <c r="S160" s="74" t="e">
        <f t="shared" si="32"/>
        <v>#REF!</v>
      </c>
      <c r="T160" s="74" t="e">
        <f t="shared" si="33"/>
        <v>#REF!</v>
      </c>
      <c r="U160" s="74" t="e">
        <f t="shared" si="38"/>
        <v>#REF!</v>
      </c>
      <c r="V160" s="74" t="e">
        <f t="shared" si="34"/>
        <v>#REF!</v>
      </c>
    </row>
    <row r="161" spans="1:22" ht="57" customHeight="1" x14ac:dyDescent="0.2">
      <c r="A161" s="10" t="str">
        <f>Questions!$A161</f>
        <v>FIDP-11</v>
      </c>
      <c r="B161" s="10" t="str">
        <f t="shared" si="26"/>
        <v>FIDP</v>
      </c>
      <c r="C161" s="10" t="str">
        <f>VLOOKUP($A161,Questions!$A$3:$L$333,2,0)&amp;""</f>
        <v>Do you monitor for intrusions on a 24 x 7 x 365 basis?</v>
      </c>
      <c r="D161" s="10" t="str">
        <f>VLOOKUP($A161,Questions!$A$3:$L$333,11,0)&amp;""</f>
        <v/>
      </c>
      <c r="E161" s="10" t="str">
        <f>VLOOKUP($A161,Questions!$A$3:$L$333,12,0)&amp;""</f>
        <v>Infrastructure</v>
      </c>
      <c r="F161" s="10" t="e">
        <f>VLOOKUP($A161,#REF!,3,0)&amp;""</f>
        <v>#REF!</v>
      </c>
      <c r="G161" s="10" t="e">
        <f>VLOOKUP($A161,#REF!,6,0)&amp;""</f>
        <v>#REF!</v>
      </c>
      <c r="H161" s="10" t="e">
        <f>VLOOKUP($A161,#REF!,7,0)&amp;""</f>
        <v>#REF!</v>
      </c>
      <c r="I161" s="10" t="e">
        <f>VLOOKUP($A161,#REF!,8,0)&amp;""</f>
        <v>#REF!</v>
      </c>
      <c r="J161" s="10" t="e">
        <f>VLOOKUP($A161,#REF!,9,0)&amp;""</f>
        <v>#REF!</v>
      </c>
      <c r="K161" s="10" t="e">
        <f t="shared" si="27"/>
        <v>#REF!</v>
      </c>
      <c r="L161" s="74" t="e">
        <f>IF($E161="Not Scored", "N/A",IF(AND($D161='Auto Responses'!$J$27,$H161=""),"N/A",IF(AND($D161='Auto Responses'!$J$27,$H161='Auto Responses'!$J$7,),1,IF(AND($D161='Auto Responses'!$J$27,$H161='Auto Responses'!$J$8),0,IF($F161=$G161,1,0)))))</f>
        <v>#REF!</v>
      </c>
      <c r="M161" s="10" t="e">
        <f>VLOOKUP($A161,#REF!,10,0)&amp;""</f>
        <v>#REF!</v>
      </c>
      <c r="N161" s="10" t="e">
        <f t="shared" si="28"/>
        <v>#REF!</v>
      </c>
      <c r="O161" s="74" t="e">
        <f t="shared" si="29"/>
        <v>#REF!</v>
      </c>
      <c r="P161" s="74" t="e">
        <f t="shared" si="30"/>
        <v>#REF!</v>
      </c>
      <c r="Q161" s="74" t="e">
        <f t="shared" si="31"/>
        <v>#REF!</v>
      </c>
      <c r="R161" s="74" t="e">
        <f t="shared" si="37"/>
        <v>#REF!</v>
      </c>
      <c r="S161" s="74" t="e">
        <f t="shared" si="32"/>
        <v>#REF!</v>
      </c>
      <c r="T161" s="74" t="e">
        <f t="shared" si="33"/>
        <v>#REF!</v>
      </c>
      <c r="U161" s="74" t="e">
        <f t="shared" si="38"/>
        <v>#REF!</v>
      </c>
      <c r="V161" s="74" t="e">
        <f t="shared" si="34"/>
        <v>#REF!</v>
      </c>
    </row>
    <row r="162" spans="1:22" ht="57" customHeight="1" x14ac:dyDescent="0.2">
      <c r="A162" s="10" t="str">
        <f>Questions!$A162</f>
        <v>PPPR-01</v>
      </c>
      <c r="B162" s="10" t="str">
        <f t="shared" si="26"/>
        <v>PPPR</v>
      </c>
      <c r="C162" s="10" t="str">
        <f>VLOOKUP($A162,Questions!$A$3:$L$333,2,0)&amp;""</f>
        <v>Do you have a documented patch management process?*</v>
      </c>
      <c r="D162" s="10" t="str">
        <f>VLOOKUP($A162,Questions!$A$3:$L$333,11,0)&amp;""</f>
        <v/>
      </c>
      <c r="E162" s="10" t="str">
        <f>VLOOKUP($A162,Questions!$A$3:$L$333,12,0)&amp;""</f>
        <v>Organization</v>
      </c>
      <c r="F162" s="10" t="e">
        <f>VLOOKUP($A162,#REF!,3,0)&amp;""</f>
        <v>#REF!</v>
      </c>
      <c r="G162" s="10" t="e">
        <f>VLOOKUP($A162,#REF!,6,0)&amp;""</f>
        <v>#REF!</v>
      </c>
      <c r="H162" s="10" t="e">
        <f>VLOOKUP($A162,#REF!,7,0)&amp;""</f>
        <v>#REF!</v>
      </c>
      <c r="I162" s="10" t="e">
        <f>VLOOKUP($A162,#REF!,8,0)&amp;""</f>
        <v>#REF!</v>
      </c>
      <c r="J162" s="10" t="e">
        <f>VLOOKUP($A162,#REF!,9,0)&amp;""</f>
        <v>#REF!</v>
      </c>
      <c r="K162" s="10" t="e">
        <f t="shared" si="27"/>
        <v>#REF!</v>
      </c>
      <c r="L162" s="74" t="e">
        <f>IF($E162="Not Scored", "N/A",IF(AND($D162='Auto Responses'!$J$27,$H162=""),"N/A",IF(AND($D162='Auto Responses'!$J$27,$H162='Auto Responses'!$J$7,),1,IF(AND($D162='Auto Responses'!$J$27,$H162='Auto Responses'!$J$8),0,IF($F162=$G162,1,0)))))</f>
        <v>#REF!</v>
      </c>
      <c r="M162" s="10" t="e">
        <f>VLOOKUP($A162,#REF!,10,0)&amp;""</f>
        <v>#REF!</v>
      </c>
      <c r="N162" s="10" t="e">
        <f t="shared" si="28"/>
        <v>#REF!</v>
      </c>
      <c r="O162" s="74" t="e">
        <f t="shared" si="29"/>
        <v>#REF!</v>
      </c>
      <c r="P162" s="74" t="e">
        <f t="shared" si="30"/>
        <v>#REF!</v>
      </c>
      <c r="Q162" s="74" t="e">
        <f t="shared" si="31"/>
        <v>#REF!</v>
      </c>
      <c r="R162" s="74" t="e">
        <f t="shared" si="37"/>
        <v>#REF!</v>
      </c>
      <c r="S162" s="74" t="e">
        <f t="shared" si="32"/>
        <v>#REF!</v>
      </c>
      <c r="T162" s="74" t="e">
        <f t="shared" si="33"/>
        <v>#REF!</v>
      </c>
      <c r="U162" s="74" t="e">
        <f t="shared" si="38"/>
        <v>#REF!</v>
      </c>
      <c r="V162" s="74" t="e">
        <f t="shared" si="34"/>
        <v>#REF!</v>
      </c>
    </row>
    <row r="163" spans="1:22" ht="57" customHeight="1" x14ac:dyDescent="0.2">
      <c r="A163" s="10" t="str">
        <f>Questions!$A163</f>
        <v>PPPR-02</v>
      </c>
      <c r="B163" s="10" t="str">
        <f t="shared" si="26"/>
        <v>PPPR</v>
      </c>
      <c r="C163" s="10" t="str">
        <f>VLOOKUP($A163,Questions!$A$3:$L$333,2,0)&amp;""</f>
        <v>Can your organization comply with institutional policies on privacy and data protection with regard to users of institutional systems, if required?*</v>
      </c>
      <c r="D163" s="10" t="str">
        <f>VLOOKUP($A163,Questions!$A$3:$L$333,11,0)&amp;""</f>
        <v/>
      </c>
      <c r="E163" s="10" t="str">
        <f>VLOOKUP($A163,Questions!$A$3:$L$333,12,0)&amp;""</f>
        <v>Organization</v>
      </c>
      <c r="F163" s="10" t="e">
        <f>VLOOKUP($A163,#REF!,3,0)&amp;""</f>
        <v>#REF!</v>
      </c>
      <c r="G163" s="10" t="e">
        <f>VLOOKUP($A163,#REF!,6,0)&amp;""</f>
        <v>#REF!</v>
      </c>
      <c r="H163" s="10" t="e">
        <f>VLOOKUP($A163,#REF!,7,0)&amp;""</f>
        <v>#REF!</v>
      </c>
      <c r="I163" s="10" t="e">
        <f>VLOOKUP($A163,#REF!,8,0)&amp;""</f>
        <v>#REF!</v>
      </c>
      <c r="J163" s="10" t="e">
        <f>VLOOKUP($A163,#REF!,9,0)&amp;""</f>
        <v>#REF!</v>
      </c>
      <c r="K163" s="10" t="e">
        <f t="shared" si="27"/>
        <v>#REF!</v>
      </c>
      <c r="L163" s="74" t="e">
        <f>IF($E163="Not Scored", "N/A",IF(AND($D163='Auto Responses'!$J$27,$H163=""),"N/A",IF(AND($D163='Auto Responses'!$J$27,$H163='Auto Responses'!$J$7,),1,IF(AND($D163='Auto Responses'!$J$27,$H163='Auto Responses'!$J$8),0,IF($F163=$G163,1,0)))))</f>
        <v>#REF!</v>
      </c>
      <c r="M163" s="10" t="e">
        <f>VLOOKUP($A163,#REF!,10,0)&amp;""</f>
        <v>#REF!</v>
      </c>
      <c r="N163" s="10" t="e">
        <f t="shared" si="28"/>
        <v>#REF!</v>
      </c>
      <c r="O163" s="74" t="e">
        <f t="shared" si="29"/>
        <v>#REF!</v>
      </c>
      <c r="P163" s="74" t="e">
        <f t="shared" si="30"/>
        <v>#REF!</v>
      </c>
      <c r="Q163" s="74" t="e">
        <f t="shared" si="31"/>
        <v>#REF!</v>
      </c>
      <c r="R163" s="74" t="e">
        <f t="shared" si="37"/>
        <v>#REF!</v>
      </c>
      <c r="S163" s="74" t="e">
        <f t="shared" si="32"/>
        <v>#REF!</v>
      </c>
      <c r="T163" s="74" t="e">
        <f t="shared" si="33"/>
        <v>#REF!</v>
      </c>
      <c r="U163" s="74" t="e">
        <f t="shared" si="38"/>
        <v>#REF!</v>
      </c>
      <c r="V163" s="74" t="e">
        <f t="shared" si="34"/>
        <v>#REF!</v>
      </c>
    </row>
    <row r="164" spans="1:22" ht="57" customHeight="1" x14ac:dyDescent="0.2">
      <c r="A164" s="10" t="str">
        <f>Questions!$A164</f>
        <v>PPPR-03</v>
      </c>
      <c r="B164" s="10" t="str">
        <f t="shared" si="26"/>
        <v>PPPR</v>
      </c>
      <c r="C164" s="10" t="str">
        <f>VLOOKUP($A164,Questions!$A$3:$L$333,2,0)&amp;""</f>
        <v>Is your company subject to the institution's geographic region's laws and regulations?*</v>
      </c>
      <c r="D164" s="10" t="str">
        <f>VLOOKUP($A164,Questions!$A$3:$L$333,11,0)&amp;""</f>
        <v/>
      </c>
      <c r="E164" s="10" t="str">
        <f>VLOOKUP($A164,Questions!$A$3:$L$333,12,0)&amp;""</f>
        <v>Organization</v>
      </c>
      <c r="F164" s="10" t="e">
        <f>VLOOKUP($A164,#REF!,3,0)&amp;""</f>
        <v>#REF!</v>
      </c>
      <c r="G164" s="10" t="e">
        <f>VLOOKUP($A164,#REF!,6,0)&amp;""</f>
        <v>#REF!</v>
      </c>
      <c r="H164" s="10" t="e">
        <f>VLOOKUP($A164,#REF!,7,0)&amp;""</f>
        <v>#REF!</v>
      </c>
      <c r="I164" s="10" t="e">
        <f>VLOOKUP($A164,#REF!,8,0)&amp;""</f>
        <v>#REF!</v>
      </c>
      <c r="J164" s="10" t="e">
        <f>VLOOKUP($A164,#REF!,9,0)&amp;""</f>
        <v>#REF!</v>
      </c>
      <c r="K164" s="10" t="e">
        <f t="shared" si="27"/>
        <v>#REF!</v>
      </c>
      <c r="L164" s="74" t="e">
        <f>IF($E164="Not Scored", "N/A",IF(AND($D164='Auto Responses'!$J$27,$H164=""),"N/A",IF(AND($D164='Auto Responses'!$J$27,$H164='Auto Responses'!$J$7,),1,IF(AND($D164='Auto Responses'!$J$27,$H164='Auto Responses'!$J$8),0,IF($F164=$G164,1,0)))))</f>
        <v>#REF!</v>
      </c>
      <c r="M164" s="10" t="e">
        <f>VLOOKUP($A164,#REF!,10,0)&amp;""</f>
        <v>#REF!</v>
      </c>
      <c r="N164" s="10" t="e">
        <f t="shared" si="28"/>
        <v>#REF!</v>
      </c>
      <c r="O164" s="74" t="e">
        <f t="shared" si="29"/>
        <v>#REF!</v>
      </c>
      <c r="P164" s="74" t="e">
        <f t="shared" si="30"/>
        <v>#REF!</v>
      </c>
      <c r="Q164" s="74" t="e">
        <f t="shared" si="31"/>
        <v>#REF!</v>
      </c>
      <c r="R164" s="74" t="e">
        <f t="shared" si="37"/>
        <v>#REF!</v>
      </c>
      <c r="S164" s="74" t="e">
        <f t="shared" si="32"/>
        <v>#REF!</v>
      </c>
      <c r="T164" s="74" t="e">
        <f t="shared" si="33"/>
        <v>#REF!</v>
      </c>
      <c r="U164" s="74" t="e">
        <f t="shared" si="38"/>
        <v>#REF!</v>
      </c>
      <c r="V164" s="74" t="e">
        <f t="shared" si="34"/>
        <v>#REF!</v>
      </c>
    </row>
    <row r="165" spans="1:22" ht="57" customHeight="1" x14ac:dyDescent="0.2">
      <c r="A165" s="10" t="str">
        <f>Questions!$A165</f>
        <v>PPPR-04</v>
      </c>
      <c r="B165" s="10" t="str">
        <f t="shared" si="26"/>
        <v>PPPR</v>
      </c>
      <c r="C165" s="10" t="str">
        <f>VLOOKUP($A165,Questions!$A$3:$L$333,2,0)&amp;""</f>
        <v>Can you accommodate encryption requirements using open standards?</v>
      </c>
      <c r="D165" s="10" t="str">
        <f>VLOOKUP($A165,Questions!$A$3:$L$333,11,0)&amp;""</f>
        <v/>
      </c>
      <c r="E165" s="10" t="str">
        <f>VLOOKUP($A165,Questions!$A$3:$L$333,12,0)&amp;""</f>
        <v>Organization</v>
      </c>
      <c r="F165" s="10" t="e">
        <f>VLOOKUP($A165,#REF!,3,0)&amp;""</f>
        <v>#REF!</v>
      </c>
      <c r="G165" s="10" t="e">
        <f>VLOOKUP($A165,#REF!,6,0)&amp;""</f>
        <v>#REF!</v>
      </c>
      <c r="H165" s="10" t="e">
        <f>VLOOKUP($A165,#REF!,7,0)&amp;""</f>
        <v>#REF!</v>
      </c>
      <c r="I165" s="10" t="e">
        <f>VLOOKUP($A165,#REF!,8,0)&amp;""</f>
        <v>#REF!</v>
      </c>
      <c r="J165" s="10" t="e">
        <f>VLOOKUP($A165,#REF!,9,0)&amp;""</f>
        <v>#REF!</v>
      </c>
      <c r="K165" s="10" t="e">
        <f t="shared" si="27"/>
        <v>#REF!</v>
      </c>
      <c r="L165" s="74" t="e">
        <f>IF($E165="Not Scored", "N/A",IF(AND($D165='Auto Responses'!$J$27,$H165=""),"N/A",IF(AND($D165='Auto Responses'!$J$27,$H165='Auto Responses'!$J$7,),1,IF(AND($D165='Auto Responses'!$J$27,$H165='Auto Responses'!$J$8),0,IF($F165=$G165,1,0)))))</f>
        <v>#REF!</v>
      </c>
      <c r="M165" s="10" t="e">
        <f>VLOOKUP($A165,#REF!,10,0)&amp;""</f>
        <v>#REF!</v>
      </c>
      <c r="N165" s="10" t="e">
        <f t="shared" si="28"/>
        <v>#REF!</v>
      </c>
      <c r="O165" s="74" t="e">
        <f t="shared" si="29"/>
        <v>#REF!</v>
      </c>
      <c r="P165" s="74" t="e">
        <f t="shared" si="30"/>
        <v>#REF!</v>
      </c>
      <c r="Q165" s="74" t="e">
        <f t="shared" si="31"/>
        <v>#REF!</v>
      </c>
      <c r="R165" s="74" t="e">
        <f t="shared" si="37"/>
        <v>#REF!</v>
      </c>
      <c r="S165" s="74" t="e">
        <f t="shared" si="32"/>
        <v>#REF!</v>
      </c>
      <c r="T165" s="74" t="e">
        <f t="shared" si="33"/>
        <v>#REF!</v>
      </c>
      <c r="U165" s="74" t="e">
        <f t="shared" si="38"/>
        <v>#REF!</v>
      </c>
      <c r="V165" s="74" t="e">
        <f t="shared" si="34"/>
        <v>#REF!</v>
      </c>
    </row>
    <row r="166" spans="1:22" ht="57" customHeight="1" x14ac:dyDescent="0.2">
      <c r="A166" s="10" t="str">
        <f>Questions!$A166</f>
        <v>PPPR-05</v>
      </c>
      <c r="B166" s="10" t="str">
        <f t="shared" si="26"/>
        <v>PPPR</v>
      </c>
      <c r="C166" s="10" t="str">
        <f>VLOOKUP($A166,Questions!$A$3:$L$333,2,0)&amp;""</f>
        <v>Do you have a documented systems development life cycle (SDLC)?</v>
      </c>
      <c r="D166" s="10" t="str">
        <f>VLOOKUP($A166,Questions!$A$3:$L$333,11,0)&amp;""</f>
        <v/>
      </c>
      <c r="E166" s="10" t="str">
        <f>VLOOKUP($A166,Questions!$A$3:$L$333,12,0)&amp;""</f>
        <v>Organization</v>
      </c>
      <c r="F166" s="10" t="e">
        <f>VLOOKUP($A166,#REF!,3,0)&amp;""</f>
        <v>#REF!</v>
      </c>
      <c r="G166" s="10" t="e">
        <f>VLOOKUP($A166,#REF!,6,0)&amp;""</f>
        <v>#REF!</v>
      </c>
      <c r="H166" s="10" t="e">
        <f>VLOOKUP($A166,#REF!,7,0)&amp;""</f>
        <v>#REF!</v>
      </c>
      <c r="I166" s="10" t="e">
        <f>VLOOKUP($A166,#REF!,8,0)&amp;""</f>
        <v>#REF!</v>
      </c>
      <c r="J166" s="10" t="e">
        <f>VLOOKUP($A166,#REF!,9,0)&amp;""</f>
        <v>#REF!</v>
      </c>
      <c r="K166" s="10" t="e">
        <f t="shared" si="27"/>
        <v>#REF!</v>
      </c>
      <c r="L166" s="74" t="e">
        <f>IF($E166="Not Scored", "N/A",IF(AND($D166='Auto Responses'!$J$27,$H166=""),"N/A",IF(AND($D166='Auto Responses'!$J$27,$H166='Auto Responses'!$J$7,),1,IF(AND($D166='Auto Responses'!$J$27,$H166='Auto Responses'!$J$8),0,IF($F166=$G166,1,0)))))</f>
        <v>#REF!</v>
      </c>
      <c r="M166" s="10" t="e">
        <f>VLOOKUP($A166,#REF!,10,0)&amp;""</f>
        <v>#REF!</v>
      </c>
      <c r="N166" s="10" t="e">
        <f t="shared" si="28"/>
        <v>#REF!</v>
      </c>
      <c r="O166" s="74" t="e">
        <f t="shared" si="29"/>
        <v>#REF!</v>
      </c>
      <c r="P166" s="74" t="e">
        <f t="shared" si="30"/>
        <v>#REF!</v>
      </c>
      <c r="Q166" s="74" t="e">
        <f t="shared" si="31"/>
        <v>#REF!</v>
      </c>
      <c r="R166" s="74" t="e">
        <f t="shared" si="37"/>
        <v>#REF!</v>
      </c>
      <c r="S166" s="74" t="e">
        <f t="shared" si="32"/>
        <v>#REF!</v>
      </c>
      <c r="T166" s="74" t="e">
        <f t="shared" si="33"/>
        <v>#REF!</v>
      </c>
      <c r="U166" s="74" t="e">
        <f t="shared" si="38"/>
        <v>#REF!</v>
      </c>
      <c r="V166" s="74" t="e">
        <f t="shared" si="34"/>
        <v>#REF!</v>
      </c>
    </row>
    <row r="167" spans="1:22" ht="57" customHeight="1" x14ac:dyDescent="0.2">
      <c r="A167" s="10" t="str">
        <f>Questions!$A167</f>
        <v>PPPR-06</v>
      </c>
      <c r="B167" s="10" t="str">
        <f t="shared" si="26"/>
        <v>PPPR</v>
      </c>
      <c r="C167" s="10" t="str">
        <f>VLOOKUP($A167,Questions!$A$3:$L$333,2,0)&amp;""</f>
        <v>Do you perform background screenings or multi-state background checks on all employees prior to their first day of work?</v>
      </c>
      <c r="D167" s="10" t="str">
        <f>VLOOKUP($A167,Questions!$A$3:$L$333,11,0)&amp;""</f>
        <v/>
      </c>
      <c r="E167" s="10" t="str">
        <f>VLOOKUP($A167,Questions!$A$3:$L$333,12,0)&amp;""</f>
        <v>Organization</v>
      </c>
      <c r="F167" s="10" t="e">
        <f>VLOOKUP($A167,#REF!,3,0)&amp;""</f>
        <v>#REF!</v>
      </c>
      <c r="G167" s="10" t="e">
        <f>VLOOKUP($A167,#REF!,6,0)&amp;""</f>
        <v>#REF!</v>
      </c>
      <c r="H167" s="10" t="e">
        <f>VLOOKUP($A167,#REF!,7,0)&amp;""</f>
        <v>#REF!</v>
      </c>
      <c r="I167" s="10" t="e">
        <f>VLOOKUP($A167,#REF!,8,0)&amp;""</f>
        <v>#REF!</v>
      </c>
      <c r="J167" s="10" t="e">
        <f>VLOOKUP($A167,#REF!,9,0)&amp;""</f>
        <v>#REF!</v>
      </c>
      <c r="K167" s="10" t="e">
        <f t="shared" si="27"/>
        <v>#REF!</v>
      </c>
      <c r="L167" s="74" t="e">
        <f>IF($E167="Not Scored", "N/A",IF(AND($D167='Auto Responses'!$J$27,$H167=""),"N/A",IF(AND($D167='Auto Responses'!$J$27,$H167='Auto Responses'!$J$7,),1,IF(AND($D167='Auto Responses'!$J$27,$H167='Auto Responses'!$J$8),0,IF($F167=$G167,1,0)))))</f>
        <v>#REF!</v>
      </c>
      <c r="M167" s="10" t="e">
        <f>VLOOKUP($A167,#REF!,10,0)&amp;""</f>
        <v>#REF!</v>
      </c>
      <c r="N167" s="10" t="e">
        <f t="shared" si="28"/>
        <v>#REF!</v>
      </c>
      <c r="O167" s="74" t="e">
        <f t="shared" si="29"/>
        <v>#REF!</v>
      </c>
      <c r="P167" s="74" t="e">
        <f t="shared" si="30"/>
        <v>#REF!</v>
      </c>
      <c r="Q167" s="74" t="e">
        <f t="shared" si="31"/>
        <v>#REF!</v>
      </c>
      <c r="R167" s="74" t="e">
        <f t="shared" si="37"/>
        <v>#REF!</v>
      </c>
      <c r="S167" s="74" t="e">
        <f t="shared" si="32"/>
        <v>#REF!</v>
      </c>
      <c r="T167" s="74" t="e">
        <f t="shared" si="33"/>
        <v>#REF!</v>
      </c>
      <c r="U167" s="74" t="e">
        <f t="shared" si="38"/>
        <v>#REF!</v>
      </c>
      <c r="V167" s="74" t="e">
        <f t="shared" si="34"/>
        <v>#REF!</v>
      </c>
    </row>
    <row r="168" spans="1:22" ht="57" customHeight="1" x14ac:dyDescent="0.2">
      <c r="A168" s="10" t="str">
        <f>Questions!$A168</f>
        <v>PPPR-07</v>
      </c>
      <c r="B168" s="10" t="str">
        <f t="shared" si="26"/>
        <v>PPPR</v>
      </c>
      <c r="C168" s="10" t="str">
        <f>VLOOKUP($A168,Questions!$A$3:$L$333,2,0)&amp;""</f>
        <v>Do you require new employees to fill out agreements and review policies?</v>
      </c>
      <c r="D168" s="10" t="str">
        <f>VLOOKUP($A168,Questions!$A$3:$L$333,11,0)&amp;""</f>
        <v/>
      </c>
      <c r="E168" s="10" t="str">
        <f>VLOOKUP($A168,Questions!$A$3:$L$333,12,0)&amp;""</f>
        <v>Organization</v>
      </c>
      <c r="F168" s="10" t="e">
        <f>VLOOKUP($A168,#REF!,3,0)&amp;""</f>
        <v>#REF!</v>
      </c>
      <c r="G168" s="10" t="e">
        <f>VLOOKUP($A168,#REF!,6,0)&amp;""</f>
        <v>#REF!</v>
      </c>
      <c r="H168" s="10" t="e">
        <f>VLOOKUP($A168,#REF!,7,0)&amp;""</f>
        <v>#REF!</v>
      </c>
      <c r="I168" s="10" t="e">
        <f>VLOOKUP($A168,#REF!,8,0)&amp;""</f>
        <v>#REF!</v>
      </c>
      <c r="J168" s="10" t="e">
        <f>VLOOKUP($A168,#REF!,9,0)&amp;""</f>
        <v>#REF!</v>
      </c>
      <c r="K168" s="10" t="e">
        <f t="shared" si="27"/>
        <v>#REF!</v>
      </c>
      <c r="L168" s="74" t="e">
        <f>IF($E168="Not Scored", "N/A",IF(AND($D168='Auto Responses'!$J$27,$H168=""),"N/A",IF(AND($D168='Auto Responses'!$J$27,$H168='Auto Responses'!$J$7,),1,IF(AND($D168='Auto Responses'!$J$27,$H168='Auto Responses'!$J$8),0,IF($F168=$G168,1,0)))))</f>
        <v>#REF!</v>
      </c>
      <c r="M168" s="10" t="e">
        <f>VLOOKUP($A168,#REF!,10,0)&amp;""</f>
        <v>#REF!</v>
      </c>
      <c r="N168" s="10" t="e">
        <f t="shared" si="28"/>
        <v>#REF!</v>
      </c>
      <c r="O168" s="74" t="e">
        <f t="shared" si="29"/>
        <v>#REF!</v>
      </c>
      <c r="P168" s="74" t="e">
        <f t="shared" si="30"/>
        <v>#REF!</v>
      </c>
      <c r="Q168" s="74" t="e">
        <f t="shared" si="31"/>
        <v>#REF!</v>
      </c>
      <c r="R168" s="74" t="e">
        <f t="shared" si="37"/>
        <v>#REF!</v>
      </c>
      <c r="S168" s="74" t="e">
        <f t="shared" si="32"/>
        <v>#REF!</v>
      </c>
      <c r="T168" s="74" t="e">
        <f t="shared" si="33"/>
        <v>#REF!</v>
      </c>
      <c r="U168" s="74" t="e">
        <f t="shared" si="38"/>
        <v>#REF!</v>
      </c>
      <c r="V168" s="74" t="e">
        <f t="shared" si="34"/>
        <v>#REF!</v>
      </c>
    </row>
    <row r="169" spans="1:22" ht="57" customHeight="1" x14ac:dyDescent="0.2">
      <c r="A169" s="10" t="str">
        <f>Questions!$A169</f>
        <v>PPPR-08</v>
      </c>
      <c r="B169" s="10" t="str">
        <f t="shared" si="26"/>
        <v>PPPR</v>
      </c>
      <c r="C169" s="10" t="str">
        <f>VLOOKUP($A169,Questions!$A$3:$L$333,2,0)&amp;""</f>
        <v>Do you have a documented information security policy?</v>
      </c>
      <c r="D169" s="10" t="str">
        <f>VLOOKUP($A169,Questions!$A$3:$L$333,11,0)&amp;""</f>
        <v/>
      </c>
      <c r="E169" s="10" t="str">
        <f>VLOOKUP($A169,Questions!$A$3:$L$333,12,0)&amp;""</f>
        <v>Organization</v>
      </c>
      <c r="F169" s="10" t="e">
        <f>VLOOKUP($A169,#REF!,3,0)&amp;""</f>
        <v>#REF!</v>
      </c>
      <c r="G169" s="10" t="e">
        <f>VLOOKUP($A169,#REF!,6,0)&amp;""</f>
        <v>#REF!</v>
      </c>
      <c r="H169" s="10" t="e">
        <f>VLOOKUP($A169,#REF!,7,0)&amp;""</f>
        <v>#REF!</v>
      </c>
      <c r="I169" s="10" t="e">
        <f>VLOOKUP($A169,#REF!,8,0)&amp;""</f>
        <v>#REF!</v>
      </c>
      <c r="J169" s="10" t="e">
        <f>VLOOKUP($A169,#REF!,9,0)&amp;""</f>
        <v>#REF!</v>
      </c>
      <c r="K169" s="10" t="e">
        <f t="shared" si="27"/>
        <v>#REF!</v>
      </c>
      <c r="L169" s="74" t="e">
        <f>IF($E169="Not Scored", "N/A",IF(AND($D169='Auto Responses'!$J$27,$H169=""),"N/A",IF(AND($D169='Auto Responses'!$J$27,$H169='Auto Responses'!$J$7,),1,IF(AND($D169='Auto Responses'!$J$27,$H169='Auto Responses'!$J$8),0,IF($F169=$G169,1,0)))))</f>
        <v>#REF!</v>
      </c>
      <c r="M169" s="10" t="e">
        <f>VLOOKUP($A169,#REF!,10,0)&amp;""</f>
        <v>#REF!</v>
      </c>
      <c r="N169" s="10" t="e">
        <f t="shared" si="28"/>
        <v>#REF!</v>
      </c>
      <c r="O169" s="74" t="e">
        <f t="shared" si="29"/>
        <v>#REF!</v>
      </c>
      <c r="P169" s="74" t="e">
        <f t="shared" si="30"/>
        <v>#REF!</v>
      </c>
      <c r="Q169" s="74" t="e">
        <f t="shared" si="31"/>
        <v>#REF!</v>
      </c>
      <c r="R169" s="74" t="e">
        <f t="shared" si="37"/>
        <v>#REF!</v>
      </c>
      <c r="S169" s="74" t="e">
        <f t="shared" si="32"/>
        <v>#REF!</v>
      </c>
      <c r="T169" s="74" t="e">
        <f t="shared" si="33"/>
        <v>#REF!</v>
      </c>
      <c r="U169" s="74" t="e">
        <f t="shared" si="38"/>
        <v>#REF!</v>
      </c>
      <c r="V169" s="74" t="e">
        <f t="shared" si="34"/>
        <v>#REF!</v>
      </c>
    </row>
    <row r="170" spans="1:22" ht="57" customHeight="1" x14ac:dyDescent="0.2">
      <c r="A170" s="10" t="str">
        <f>Questions!$A170</f>
        <v>PPPR-09</v>
      </c>
      <c r="B170" s="10" t="str">
        <f t="shared" si="26"/>
        <v>PPPR</v>
      </c>
      <c r="C170" s="10" t="str">
        <f>VLOOKUP($A170,Questions!$A$3:$L$333,2,0)&amp;""</f>
        <v>Are information security principles designed into the product lifecycle?</v>
      </c>
      <c r="D170" s="10" t="str">
        <f>VLOOKUP($A170,Questions!$A$3:$L$333,11,0)&amp;""</f>
        <v/>
      </c>
      <c r="E170" s="10" t="str">
        <f>VLOOKUP($A170,Questions!$A$3:$L$333,12,0)&amp;""</f>
        <v>Organization</v>
      </c>
      <c r="F170" s="10" t="e">
        <f>VLOOKUP($A170,#REF!,3,0)&amp;""</f>
        <v>#REF!</v>
      </c>
      <c r="G170" s="10" t="e">
        <f>VLOOKUP($A170,#REF!,6,0)&amp;""</f>
        <v>#REF!</v>
      </c>
      <c r="H170" s="10" t="e">
        <f>VLOOKUP($A170,#REF!,7,0)&amp;""</f>
        <v>#REF!</v>
      </c>
      <c r="I170" s="10" t="e">
        <f>VLOOKUP($A170,#REF!,8,0)&amp;""</f>
        <v>#REF!</v>
      </c>
      <c r="J170" s="10" t="e">
        <f>VLOOKUP($A170,#REF!,9,0)&amp;""</f>
        <v>#REF!</v>
      </c>
      <c r="K170" s="10" t="e">
        <f t="shared" si="27"/>
        <v>#REF!</v>
      </c>
      <c r="L170" s="74" t="e">
        <f>IF($E170="Not Scored", "N/A",IF(AND($D170='Auto Responses'!$J$27,$H170=""),"N/A",IF(AND($D170='Auto Responses'!$J$27,$H170='Auto Responses'!$J$7,),1,IF(AND($D170='Auto Responses'!$J$27,$H170='Auto Responses'!$J$8),0,IF($F170=$G170,1,0)))))</f>
        <v>#REF!</v>
      </c>
      <c r="M170" s="10" t="e">
        <f>VLOOKUP($A170,#REF!,10,0)&amp;""</f>
        <v>#REF!</v>
      </c>
      <c r="N170" s="10" t="e">
        <f t="shared" si="28"/>
        <v>#REF!</v>
      </c>
      <c r="O170" s="74" t="e">
        <f t="shared" si="29"/>
        <v>#REF!</v>
      </c>
      <c r="P170" s="74" t="e">
        <f t="shared" si="30"/>
        <v>#REF!</v>
      </c>
      <c r="Q170" s="74" t="e">
        <f t="shared" si="31"/>
        <v>#REF!</v>
      </c>
      <c r="R170" s="74" t="e">
        <f t="shared" si="37"/>
        <v>#REF!</v>
      </c>
      <c r="S170" s="74" t="e">
        <f t="shared" si="32"/>
        <v>#REF!</v>
      </c>
      <c r="T170" s="74" t="e">
        <f t="shared" si="33"/>
        <v>#REF!</v>
      </c>
      <c r="U170" s="74" t="e">
        <f t="shared" si="38"/>
        <v>#REF!</v>
      </c>
      <c r="V170" s="74" t="e">
        <f t="shared" si="34"/>
        <v>#REF!</v>
      </c>
    </row>
    <row r="171" spans="1:22" ht="57" customHeight="1" x14ac:dyDescent="0.2">
      <c r="A171" s="10" t="str">
        <f>Questions!$A171</f>
        <v>PPPR-10</v>
      </c>
      <c r="B171" s="10" t="str">
        <f t="shared" si="26"/>
        <v>PPPR</v>
      </c>
      <c r="C171" s="10" t="str">
        <f>VLOOKUP($A171,Questions!$A$3:$L$333,2,0)&amp;""</f>
        <v>Will you comply with applicable breach notification laws?</v>
      </c>
      <c r="D171" s="10" t="str">
        <f>VLOOKUP($A171,Questions!$A$3:$L$333,11,0)&amp;""</f>
        <v/>
      </c>
      <c r="E171" s="10" t="str">
        <f>VLOOKUP($A171,Questions!$A$3:$L$333,12,0)&amp;""</f>
        <v>Organization</v>
      </c>
      <c r="F171" s="10" t="e">
        <f>VLOOKUP($A171,#REF!,3,0)&amp;""</f>
        <v>#REF!</v>
      </c>
      <c r="G171" s="10" t="e">
        <f>VLOOKUP($A171,#REF!,6,0)&amp;""</f>
        <v>#REF!</v>
      </c>
      <c r="H171" s="10" t="e">
        <f>VLOOKUP($A171,#REF!,7,0)&amp;""</f>
        <v>#REF!</v>
      </c>
      <c r="I171" s="10" t="e">
        <f>VLOOKUP($A171,#REF!,8,0)&amp;""</f>
        <v>#REF!</v>
      </c>
      <c r="J171" s="10" t="e">
        <f>VLOOKUP($A171,#REF!,9,0)&amp;""</f>
        <v>#REF!</v>
      </c>
      <c r="K171" s="10" t="e">
        <f t="shared" si="27"/>
        <v>#REF!</v>
      </c>
      <c r="L171" s="74" t="e">
        <f>IF($E171="Not Scored", "N/A",IF(AND($D171='Auto Responses'!$J$27,$H171=""),"N/A",IF(AND($D171='Auto Responses'!$J$27,$H171='Auto Responses'!$J$7,),1,IF(AND($D171='Auto Responses'!$J$27,$H171='Auto Responses'!$J$8),0,IF($F171=$G171,1,0)))))</f>
        <v>#REF!</v>
      </c>
      <c r="M171" s="10" t="e">
        <f>VLOOKUP($A171,#REF!,10,0)&amp;""</f>
        <v>#REF!</v>
      </c>
      <c r="N171" s="10" t="e">
        <f t="shared" si="28"/>
        <v>#REF!</v>
      </c>
      <c r="O171" s="74" t="e">
        <f t="shared" si="29"/>
        <v>#REF!</v>
      </c>
      <c r="P171" s="74" t="e">
        <f t="shared" si="30"/>
        <v>#REF!</v>
      </c>
      <c r="Q171" s="74" t="e">
        <f t="shared" si="31"/>
        <v>#REF!</v>
      </c>
      <c r="R171" s="74" t="e">
        <f t="shared" si="37"/>
        <v>#REF!</v>
      </c>
      <c r="S171" s="74" t="e">
        <f t="shared" si="32"/>
        <v>#REF!</v>
      </c>
      <c r="T171" s="74" t="e">
        <f t="shared" si="33"/>
        <v>#REF!</v>
      </c>
      <c r="U171" s="74" t="e">
        <f t="shared" si="38"/>
        <v>#REF!</v>
      </c>
      <c r="V171" s="74" t="e">
        <f t="shared" si="34"/>
        <v>#REF!</v>
      </c>
    </row>
    <row r="172" spans="1:22" ht="57" customHeight="1" x14ac:dyDescent="0.2">
      <c r="A172" s="10" t="str">
        <f>Questions!$A172</f>
        <v>PPPR-11</v>
      </c>
      <c r="B172" s="10" t="str">
        <f t="shared" si="26"/>
        <v>PPPR</v>
      </c>
      <c r="C172" s="10" t="str">
        <f>VLOOKUP($A172,Questions!$A$3:$L$333,2,0)&amp;""</f>
        <v>Do you have an information security awareness program?</v>
      </c>
      <c r="D172" s="10" t="str">
        <f>VLOOKUP($A172,Questions!$A$3:$L$333,11,0)&amp;""</f>
        <v/>
      </c>
      <c r="E172" s="10" t="str">
        <f>VLOOKUP($A172,Questions!$A$3:$L$333,12,0)&amp;""</f>
        <v>Organization</v>
      </c>
      <c r="F172" s="10" t="e">
        <f>VLOOKUP($A172,#REF!,3,0)&amp;""</f>
        <v>#REF!</v>
      </c>
      <c r="G172" s="10" t="e">
        <f>VLOOKUP($A172,#REF!,6,0)&amp;""</f>
        <v>#REF!</v>
      </c>
      <c r="H172" s="10" t="e">
        <f>VLOOKUP($A172,#REF!,7,0)&amp;""</f>
        <v>#REF!</v>
      </c>
      <c r="I172" s="10" t="e">
        <f>VLOOKUP($A172,#REF!,8,0)&amp;""</f>
        <v>#REF!</v>
      </c>
      <c r="J172" s="10" t="e">
        <f>VLOOKUP($A172,#REF!,9,0)&amp;""</f>
        <v>#REF!</v>
      </c>
      <c r="K172" s="10" t="e">
        <f t="shared" si="27"/>
        <v>#REF!</v>
      </c>
      <c r="L172" s="74" t="e">
        <f>IF($E172="Not Scored", "N/A",IF(AND($D172='Auto Responses'!$J$27,$H172=""),"N/A",IF(AND($D172='Auto Responses'!$J$27,$H172='Auto Responses'!$J$7,),1,IF(AND($D172='Auto Responses'!$J$27,$H172='Auto Responses'!$J$8),0,IF($F172=$G172,1,0)))))</f>
        <v>#REF!</v>
      </c>
      <c r="M172" s="10" t="e">
        <f>VLOOKUP($A172,#REF!,10,0)&amp;""</f>
        <v>#REF!</v>
      </c>
      <c r="N172" s="10" t="e">
        <f t="shared" si="28"/>
        <v>#REF!</v>
      </c>
      <c r="O172" s="74" t="e">
        <f t="shared" si="29"/>
        <v>#REF!</v>
      </c>
      <c r="P172" s="74" t="e">
        <f t="shared" si="30"/>
        <v>#REF!</v>
      </c>
      <c r="Q172" s="74" t="e">
        <f t="shared" si="31"/>
        <v>#REF!</v>
      </c>
      <c r="R172" s="74" t="e">
        <f t="shared" si="37"/>
        <v>#REF!</v>
      </c>
      <c r="S172" s="74" t="e">
        <f t="shared" si="32"/>
        <v>#REF!</v>
      </c>
      <c r="T172" s="74" t="e">
        <f t="shared" si="33"/>
        <v>#REF!</v>
      </c>
      <c r="U172" s="74" t="e">
        <f t="shared" si="38"/>
        <v>#REF!</v>
      </c>
      <c r="V172" s="74" t="e">
        <f t="shared" si="34"/>
        <v>#REF!</v>
      </c>
    </row>
    <row r="173" spans="1:22" ht="57" customHeight="1" x14ac:dyDescent="0.2">
      <c r="A173" s="10" t="str">
        <f>Questions!$A173</f>
        <v>PPPR-12</v>
      </c>
      <c r="B173" s="10" t="str">
        <f t="shared" si="26"/>
        <v>PPPR</v>
      </c>
      <c r="C173" s="10" t="str">
        <f>VLOOKUP($A173,Questions!$A$3:$L$333,2,0)&amp;""</f>
        <v>Is security awareness training mandatory for all employees?</v>
      </c>
      <c r="D173" s="10" t="str">
        <f>VLOOKUP($A173,Questions!$A$3:$L$333,11,0)&amp;""</f>
        <v/>
      </c>
      <c r="E173" s="10" t="str">
        <f>VLOOKUP($A173,Questions!$A$3:$L$333,12,0)&amp;""</f>
        <v>Organization</v>
      </c>
      <c r="F173" s="10" t="e">
        <f>VLOOKUP($A173,#REF!,3,0)&amp;""</f>
        <v>#REF!</v>
      </c>
      <c r="G173" s="10" t="e">
        <f>VLOOKUP($A173,#REF!,6,0)&amp;""</f>
        <v>#REF!</v>
      </c>
      <c r="H173" s="10" t="e">
        <f>VLOOKUP($A173,#REF!,7,0)&amp;""</f>
        <v>#REF!</v>
      </c>
      <c r="I173" s="10" t="e">
        <f>VLOOKUP($A173,#REF!,8,0)&amp;""</f>
        <v>#REF!</v>
      </c>
      <c r="J173" s="10" t="e">
        <f>VLOOKUP($A173,#REF!,9,0)&amp;""</f>
        <v>#REF!</v>
      </c>
      <c r="K173" s="10" t="e">
        <f t="shared" si="27"/>
        <v>#REF!</v>
      </c>
      <c r="L173" s="74" t="e">
        <f>IF($E173="Not Scored", "N/A",IF(AND($D173='Auto Responses'!$J$27,$H173=""),"N/A",IF(AND($D173='Auto Responses'!$J$27,$H173='Auto Responses'!$J$7,),1,IF(AND($D173='Auto Responses'!$J$27,$H173='Auto Responses'!$J$8),0,IF($F173=$G173,1,0)))))</f>
        <v>#REF!</v>
      </c>
      <c r="M173" s="10" t="e">
        <f>VLOOKUP($A173,#REF!,10,0)&amp;""</f>
        <v>#REF!</v>
      </c>
      <c r="N173" s="10" t="e">
        <f t="shared" si="28"/>
        <v>#REF!</v>
      </c>
      <c r="O173" s="74" t="e">
        <f t="shared" si="29"/>
        <v>#REF!</v>
      </c>
      <c r="P173" s="74" t="e">
        <f t="shared" si="30"/>
        <v>#REF!</v>
      </c>
      <c r="Q173" s="74" t="e">
        <f t="shared" si="31"/>
        <v>#REF!</v>
      </c>
      <c r="R173" s="74" t="e">
        <f t="shared" si="37"/>
        <v>#REF!</v>
      </c>
      <c r="S173" s="74" t="e">
        <f t="shared" si="32"/>
        <v>#REF!</v>
      </c>
      <c r="T173" s="74" t="e">
        <f t="shared" si="33"/>
        <v>#REF!</v>
      </c>
      <c r="U173" s="74" t="e">
        <f t="shared" si="38"/>
        <v>#REF!</v>
      </c>
      <c r="V173" s="74" t="e">
        <f t="shared" si="34"/>
        <v>#REF!</v>
      </c>
    </row>
    <row r="174" spans="1:22" ht="57" customHeight="1" x14ac:dyDescent="0.2">
      <c r="A174" s="10" t="str">
        <f>Questions!$A174</f>
        <v>PPPR-13</v>
      </c>
      <c r="B174" s="10" t="str">
        <f t="shared" si="26"/>
        <v>PPPR</v>
      </c>
      <c r="C174" s="10" t="str">
        <f>VLOOKUP($A174,Questions!$A$3:$L$333,2,0)&amp;""</f>
        <v>Do you have process and procedure(s) documented, and currently followed, that require a review and update of the access list(s) for privileged accounts?</v>
      </c>
      <c r="D174" s="10" t="str">
        <f>VLOOKUP($A174,Questions!$A$3:$L$333,11,0)&amp;""</f>
        <v/>
      </c>
      <c r="E174" s="10" t="str">
        <f>VLOOKUP($A174,Questions!$A$3:$L$333,12,0)&amp;""</f>
        <v>Organization</v>
      </c>
      <c r="F174" s="10" t="e">
        <f>VLOOKUP($A174,#REF!,3,0)&amp;""</f>
        <v>#REF!</v>
      </c>
      <c r="G174" s="10" t="e">
        <f>VLOOKUP($A174,#REF!,6,0)&amp;""</f>
        <v>#REF!</v>
      </c>
      <c r="H174" s="10" t="e">
        <f>VLOOKUP($A174,#REF!,7,0)&amp;""</f>
        <v>#REF!</v>
      </c>
      <c r="I174" s="10" t="e">
        <f>VLOOKUP($A174,#REF!,8,0)&amp;""</f>
        <v>#REF!</v>
      </c>
      <c r="J174" s="10" t="e">
        <f>VLOOKUP($A174,#REF!,9,0)&amp;""</f>
        <v>#REF!</v>
      </c>
      <c r="K174" s="10" t="e">
        <f t="shared" si="27"/>
        <v>#REF!</v>
      </c>
      <c r="L174" s="74" t="e">
        <f>IF($E174="Not Scored", "N/A",IF(AND($D174='Auto Responses'!$J$27,$H174=""),"N/A",IF(AND($D174='Auto Responses'!$J$27,$H174='Auto Responses'!$J$7,),1,IF(AND($D174='Auto Responses'!$J$27,$H174='Auto Responses'!$J$8),0,IF($F174=$G174,1,0)))))</f>
        <v>#REF!</v>
      </c>
      <c r="M174" s="10" t="e">
        <f>VLOOKUP($A174,#REF!,10,0)&amp;""</f>
        <v>#REF!</v>
      </c>
      <c r="N174" s="10" t="e">
        <f t="shared" si="28"/>
        <v>#REF!</v>
      </c>
      <c r="O174" s="74" t="e">
        <f t="shared" si="29"/>
        <v>#REF!</v>
      </c>
      <c r="P174" s="74" t="e">
        <f t="shared" si="30"/>
        <v>#REF!</v>
      </c>
      <c r="Q174" s="74" t="e">
        <f t="shared" si="31"/>
        <v>#REF!</v>
      </c>
      <c r="R174" s="74" t="e">
        <f t="shared" si="37"/>
        <v>#REF!</v>
      </c>
      <c r="S174" s="74" t="e">
        <f t="shared" si="32"/>
        <v>#REF!</v>
      </c>
      <c r="T174" s="74" t="e">
        <f t="shared" si="33"/>
        <v>#REF!</v>
      </c>
      <c r="U174" s="74" t="e">
        <f t="shared" si="38"/>
        <v>#REF!</v>
      </c>
      <c r="V174" s="74" t="e">
        <f t="shared" si="34"/>
        <v>#REF!</v>
      </c>
    </row>
    <row r="175" spans="1:22" ht="57" customHeight="1" x14ac:dyDescent="0.2">
      <c r="A175" s="10" t="str">
        <f>Questions!$A175</f>
        <v>PPPR-14</v>
      </c>
      <c r="B175" s="10" t="str">
        <f t="shared" si="26"/>
        <v>PPPR</v>
      </c>
      <c r="C175" s="10" t="str">
        <f>VLOOKUP($A175,Questions!$A$3:$L$333,2,0)&amp;""</f>
        <v>Do you have documented, and currently implemented, internal audit processes and procedures?</v>
      </c>
      <c r="D175" s="10" t="str">
        <f>VLOOKUP($A175,Questions!$A$3:$L$333,11,0)&amp;""</f>
        <v/>
      </c>
      <c r="E175" s="10" t="str">
        <f>VLOOKUP($A175,Questions!$A$3:$L$333,12,0)&amp;""</f>
        <v>Organization</v>
      </c>
      <c r="F175" s="10" t="e">
        <f>VLOOKUP($A175,#REF!,3,0)&amp;""</f>
        <v>#REF!</v>
      </c>
      <c r="G175" s="10" t="e">
        <f>VLOOKUP($A175,#REF!,6,0)&amp;""</f>
        <v>#REF!</v>
      </c>
      <c r="H175" s="10" t="e">
        <f>VLOOKUP($A175,#REF!,7,0)&amp;""</f>
        <v>#REF!</v>
      </c>
      <c r="I175" s="10" t="e">
        <f>VLOOKUP($A175,#REF!,8,0)&amp;""</f>
        <v>#REF!</v>
      </c>
      <c r="J175" s="10" t="e">
        <f>VLOOKUP($A175,#REF!,9,0)&amp;""</f>
        <v>#REF!</v>
      </c>
      <c r="K175" s="10" t="e">
        <f t="shared" si="27"/>
        <v>#REF!</v>
      </c>
      <c r="L175" s="74" t="e">
        <f>IF($E175="Not Scored", "N/A",IF(AND($D175='Auto Responses'!$J$27,$H175=""),"N/A",IF(AND($D175='Auto Responses'!$J$27,$H175='Auto Responses'!$J$7,),1,IF(AND($D175='Auto Responses'!$J$27,$H175='Auto Responses'!$J$8),0,IF($F175=$G175,1,0)))))</f>
        <v>#REF!</v>
      </c>
      <c r="M175" s="10" t="e">
        <f>VLOOKUP($A175,#REF!,10,0)&amp;""</f>
        <v>#REF!</v>
      </c>
      <c r="N175" s="10" t="e">
        <f t="shared" si="28"/>
        <v>#REF!</v>
      </c>
      <c r="O175" s="74" t="e">
        <f t="shared" si="29"/>
        <v>#REF!</v>
      </c>
      <c r="P175" s="74" t="e">
        <f t="shared" si="30"/>
        <v>#REF!</v>
      </c>
      <c r="Q175" s="74" t="e">
        <f t="shared" si="31"/>
        <v>#REF!</v>
      </c>
      <c r="R175" s="74" t="e">
        <f t="shared" ref="R175:R206" si="39">R174+Q175</f>
        <v>#REF!</v>
      </c>
      <c r="S175" s="74" t="e">
        <f t="shared" si="32"/>
        <v>#REF!</v>
      </c>
      <c r="T175" s="74" t="e">
        <f t="shared" si="33"/>
        <v>#REF!</v>
      </c>
      <c r="U175" s="74" t="e">
        <f t="shared" ref="U175:U206" si="40">U174+T175</f>
        <v>#REF!</v>
      </c>
      <c r="V175" s="74" t="e">
        <f t="shared" si="34"/>
        <v>#REF!</v>
      </c>
    </row>
    <row r="176" spans="1:22" ht="57" customHeight="1" x14ac:dyDescent="0.2">
      <c r="A176" s="10" t="str">
        <f>Questions!$A176</f>
        <v>PPPR-15</v>
      </c>
      <c r="B176" s="10" t="str">
        <f t="shared" si="26"/>
        <v>PPPR</v>
      </c>
      <c r="C176" s="10" t="str">
        <f>VLOOKUP($A176,Questions!$A$3:$L$333,2,0)&amp;""</f>
        <v>Does your organization have physical security controls and policies in place?</v>
      </c>
      <c r="D176" s="10" t="str">
        <f>VLOOKUP($A176,Questions!$A$3:$L$333,11,0)&amp;""</f>
        <v/>
      </c>
      <c r="E176" s="10" t="str">
        <f>VLOOKUP($A176,Questions!$A$3:$L$333,12,0)&amp;""</f>
        <v>Organization</v>
      </c>
      <c r="F176" s="10" t="e">
        <f>VLOOKUP($A176,#REF!,3,0)&amp;""</f>
        <v>#REF!</v>
      </c>
      <c r="G176" s="10" t="e">
        <f>VLOOKUP($A176,#REF!,6,0)&amp;""</f>
        <v>#REF!</v>
      </c>
      <c r="H176" s="10" t="e">
        <f>VLOOKUP($A176,#REF!,7,0)&amp;""</f>
        <v>#REF!</v>
      </c>
      <c r="I176" s="10" t="e">
        <f>VLOOKUP($A176,#REF!,8,0)&amp;""</f>
        <v>#REF!</v>
      </c>
      <c r="J176" s="10" t="e">
        <f>VLOOKUP($A176,#REF!,9,0)&amp;""</f>
        <v>#REF!</v>
      </c>
      <c r="K176" s="10" t="e">
        <f t="shared" si="27"/>
        <v>#REF!</v>
      </c>
      <c r="L176" s="74" t="e">
        <f>IF($E176="Not Scored", "N/A",IF(AND($D176='Auto Responses'!$J$27,$H176=""),"N/A",IF(AND($D176='Auto Responses'!$J$27,$H176='Auto Responses'!$J$7,),1,IF(AND($D176='Auto Responses'!$J$27,$H176='Auto Responses'!$J$8),0,IF($F176=$G176,1,0)))))</f>
        <v>#REF!</v>
      </c>
      <c r="M176" s="10" t="e">
        <f>VLOOKUP($A176,#REF!,10,0)&amp;""</f>
        <v>#REF!</v>
      </c>
      <c r="N176" s="10" t="e">
        <f t="shared" si="28"/>
        <v>#REF!</v>
      </c>
      <c r="O176" s="74" t="e">
        <f t="shared" si="29"/>
        <v>#REF!</v>
      </c>
      <c r="P176" s="74" t="e">
        <f t="shared" si="30"/>
        <v>#REF!</v>
      </c>
      <c r="Q176" s="74" t="e">
        <f t="shared" si="31"/>
        <v>#REF!</v>
      </c>
      <c r="R176" s="74" t="e">
        <f t="shared" si="39"/>
        <v>#REF!</v>
      </c>
      <c r="S176" s="74" t="e">
        <f t="shared" si="32"/>
        <v>#REF!</v>
      </c>
      <c r="T176" s="74" t="e">
        <f t="shared" si="33"/>
        <v>#REF!</v>
      </c>
      <c r="U176" s="74" t="e">
        <f t="shared" si="40"/>
        <v>#REF!</v>
      </c>
      <c r="V176" s="74" t="e">
        <f t="shared" si="34"/>
        <v>#REF!</v>
      </c>
    </row>
    <row r="177" spans="1:22" ht="57" customHeight="1" x14ac:dyDescent="0.2">
      <c r="A177" s="10" t="str">
        <f>Questions!$A177</f>
        <v>HFIH-01</v>
      </c>
      <c r="B177" s="10" t="str">
        <f t="shared" si="26"/>
        <v>HFIH</v>
      </c>
      <c r="C177" s="10" t="str">
        <f>VLOOKUP($A177,Questions!$A$3:$L$333,2,0)&amp;""</f>
        <v>Do you have a formal incident response plan?</v>
      </c>
      <c r="D177" s="10" t="str">
        <f>VLOOKUP($A177,Questions!$A$3:$L$333,11,0)&amp;""</f>
        <v/>
      </c>
      <c r="E177" s="10" t="str">
        <f>VLOOKUP($A177,Questions!$A$3:$L$333,12,0)&amp;""</f>
        <v>Infrastructure</v>
      </c>
      <c r="F177" s="10" t="e">
        <f>VLOOKUP($A177,#REF!,3,0)&amp;""</f>
        <v>#REF!</v>
      </c>
      <c r="G177" s="10" t="e">
        <f>VLOOKUP($A177,#REF!,6,0)&amp;""</f>
        <v>#REF!</v>
      </c>
      <c r="H177" s="10" t="e">
        <f>VLOOKUP($A177,#REF!,7,0)&amp;""</f>
        <v>#REF!</v>
      </c>
      <c r="I177" s="10" t="e">
        <f>VLOOKUP($A177,#REF!,8,0)&amp;""</f>
        <v>#REF!</v>
      </c>
      <c r="J177" s="10" t="e">
        <f>VLOOKUP($A177,#REF!,9,0)&amp;""</f>
        <v>#REF!</v>
      </c>
      <c r="K177" s="10" t="e">
        <f t="shared" si="27"/>
        <v>#REF!</v>
      </c>
      <c r="L177" s="74" t="e">
        <f>IF($E177="Not Scored", "N/A",IF(AND($D177='Auto Responses'!$J$27,$H177=""),"N/A",IF(AND($D177='Auto Responses'!$J$27,$H177='Auto Responses'!$J$7,),1,IF(AND($D177='Auto Responses'!$J$27,$H177='Auto Responses'!$J$8),0,IF($F177=$G177,1,0)))))</f>
        <v>#REF!</v>
      </c>
      <c r="M177" s="10" t="e">
        <f>VLOOKUP($A177,#REF!,10,0)&amp;""</f>
        <v>#REF!</v>
      </c>
      <c r="N177" s="10" t="e">
        <f t="shared" si="28"/>
        <v>#REF!</v>
      </c>
      <c r="O177" s="74" t="e">
        <f t="shared" si="29"/>
        <v>#REF!</v>
      </c>
      <c r="P177" s="74" t="e">
        <f t="shared" si="30"/>
        <v>#REF!</v>
      </c>
      <c r="Q177" s="74" t="e">
        <f t="shared" si="31"/>
        <v>#REF!</v>
      </c>
      <c r="R177" s="74" t="e">
        <f t="shared" si="39"/>
        <v>#REF!</v>
      </c>
      <c r="S177" s="74" t="e">
        <f t="shared" si="32"/>
        <v>#REF!</v>
      </c>
      <c r="T177" s="74" t="e">
        <f t="shared" si="33"/>
        <v>#REF!</v>
      </c>
      <c r="U177" s="74" t="e">
        <f t="shared" si="40"/>
        <v>#REF!</v>
      </c>
      <c r="V177" s="74" t="e">
        <f t="shared" si="34"/>
        <v>#REF!</v>
      </c>
    </row>
    <row r="178" spans="1:22" ht="57" customHeight="1" x14ac:dyDescent="0.2">
      <c r="A178" s="10" t="str">
        <f>Questions!$A178</f>
        <v>HFIH-02</v>
      </c>
      <c r="B178" s="10" t="str">
        <f t="shared" si="26"/>
        <v>HFIH</v>
      </c>
      <c r="C178" s="10" t="str">
        <f>VLOOKUP($A178,Questions!$A$3:$L$333,2,0)&amp;""</f>
        <v>Do you either have an internal incident response team or retain an external team?</v>
      </c>
      <c r="D178" s="10" t="str">
        <f>VLOOKUP($A178,Questions!$A$3:$L$333,11,0)&amp;""</f>
        <v/>
      </c>
      <c r="E178" s="10" t="str">
        <f>VLOOKUP($A178,Questions!$A$3:$L$333,12,0)&amp;""</f>
        <v>Infrastructure</v>
      </c>
      <c r="F178" s="10" t="e">
        <f>VLOOKUP($A178,#REF!,3,0)&amp;""</f>
        <v>#REF!</v>
      </c>
      <c r="G178" s="10" t="e">
        <f>VLOOKUP($A178,#REF!,6,0)&amp;""</f>
        <v>#REF!</v>
      </c>
      <c r="H178" s="10" t="e">
        <f>VLOOKUP($A178,#REF!,7,0)&amp;""</f>
        <v>#REF!</v>
      </c>
      <c r="I178" s="10" t="e">
        <f>VLOOKUP($A178,#REF!,8,0)&amp;""</f>
        <v>#REF!</v>
      </c>
      <c r="J178" s="10" t="e">
        <f>VLOOKUP($A178,#REF!,9,0)&amp;""</f>
        <v>#REF!</v>
      </c>
      <c r="K178" s="10" t="e">
        <f t="shared" si="27"/>
        <v>#REF!</v>
      </c>
      <c r="L178" s="74" t="e">
        <f>IF($E178="Not Scored", "N/A",IF(AND($D178='Auto Responses'!$J$27,$H178=""),"N/A",IF(AND($D178='Auto Responses'!$J$27,$H178='Auto Responses'!$J$7,),1,IF(AND($D178='Auto Responses'!$J$27,$H178='Auto Responses'!$J$8),0,IF($F178=$G178,1,0)))))</f>
        <v>#REF!</v>
      </c>
      <c r="M178" s="10" t="e">
        <f>VLOOKUP($A178,#REF!,10,0)&amp;""</f>
        <v>#REF!</v>
      </c>
      <c r="N178" s="10" t="e">
        <f t="shared" si="28"/>
        <v>#REF!</v>
      </c>
      <c r="O178" s="74" t="e">
        <f t="shared" si="29"/>
        <v>#REF!</v>
      </c>
      <c r="P178" s="74" t="e">
        <f t="shared" si="30"/>
        <v>#REF!</v>
      </c>
      <c r="Q178" s="74" t="e">
        <f t="shared" si="31"/>
        <v>#REF!</v>
      </c>
      <c r="R178" s="74" t="e">
        <f t="shared" si="39"/>
        <v>#REF!</v>
      </c>
      <c r="S178" s="74" t="e">
        <f t="shared" si="32"/>
        <v>#REF!</v>
      </c>
      <c r="T178" s="74" t="e">
        <f t="shared" si="33"/>
        <v>#REF!</v>
      </c>
      <c r="U178" s="74" t="e">
        <f t="shared" si="40"/>
        <v>#REF!</v>
      </c>
      <c r="V178" s="74" t="e">
        <f t="shared" si="34"/>
        <v>#REF!</v>
      </c>
    </row>
    <row r="179" spans="1:22" ht="57" customHeight="1" x14ac:dyDescent="0.2">
      <c r="A179" s="10" t="str">
        <f>Questions!$A179</f>
        <v>HFIH-03</v>
      </c>
      <c r="B179" s="10" t="str">
        <f t="shared" si="26"/>
        <v>HFIH</v>
      </c>
      <c r="C179" s="10" t="str">
        <f>VLOOKUP($A179,Questions!$A$3:$L$333,2,0)&amp;""</f>
        <v>Do you have the capability to respond to incidents on a 24 x 7 x 365 basis?</v>
      </c>
      <c r="D179" s="10" t="str">
        <f>VLOOKUP($A179,Questions!$A$3:$L$333,11,0)&amp;""</f>
        <v/>
      </c>
      <c r="E179" s="10" t="str">
        <f>VLOOKUP($A179,Questions!$A$3:$L$333,12,0)&amp;""</f>
        <v>Infrastructure</v>
      </c>
      <c r="F179" s="10" t="e">
        <f>VLOOKUP($A179,#REF!,3,0)&amp;""</f>
        <v>#REF!</v>
      </c>
      <c r="G179" s="10" t="e">
        <f>VLOOKUP($A179,#REF!,6,0)&amp;""</f>
        <v>#REF!</v>
      </c>
      <c r="H179" s="10" t="e">
        <f>VLOOKUP($A179,#REF!,7,0)&amp;""</f>
        <v>#REF!</v>
      </c>
      <c r="I179" s="10" t="e">
        <f>VLOOKUP($A179,#REF!,8,0)&amp;""</f>
        <v>#REF!</v>
      </c>
      <c r="J179" s="10" t="e">
        <f>VLOOKUP($A179,#REF!,9,0)&amp;""</f>
        <v>#REF!</v>
      </c>
      <c r="K179" s="10" t="e">
        <f t="shared" si="27"/>
        <v>#REF!</v>
      </c>
      <c r="L179" s="74" t="e">
        <f>IF($E179="Not Scored", "N/A",IF(AND($D179='Auto Responses'!$J$27,$H179=""),"N/A",IF(AND($D179='Auto Responses'!$J$27,$H179='Auto Responses'!$J$7,),1,IF(AND($D179='Auto Responses'!$J$27,$H179='Auto Responses'!$J$8),0,IF($F179=$G179,1,0)))))</f>
        <v>#REF!</v>
      </c>
      <c r="M179" s="10" t="e">
        <f>VLOOKUP($A179,#REF!,10,0)&amp;""</f>
        <v>#REF!</v>
      </c>
      <c r="N179" s="10" t="e">
        <f t="shared" si="28"/>
        <v>#REF!</v>
      </c>
      <c r="O179" s="74" t="e">
        <f t="shared" si="29"/>
        <v>#REF!</v>
      </c>
      <c r="P179" s="74" t="e">
        <f t="shared" si="30"/>
        <v>#REF!</v>
      </c>
      <c r="Q179" s="74" t="e">
        <f t="shared" si="31"/>
        <v>#REF!</v>
      </c>
      <c r="R179" s="74" t="e">
        <f t="shared" si="39"/>
        <v>#REF!</v>
      </c>
      <c r="S179" s="74" t="e">
        <f t="shared" si="32"/>
        <v>#REF!</v>
      </c>
      <c r="T179" s="74" t="e">
        <f t="shared" si="33"/>
        <v>#REF!</v>
      </c>
      <c r="U179" s="74" t="e">
        <f t="shared" si="40"/>
        <v>#REF!</v>
      </c>
      <c r="V179" s="74" t="e">
        <f t="shared" si="34"/>
        <v>#REF!</v>
      </c>
    </row>
    <row r="180" spans="1:22" ht="57" customHeight="1" x14ac:dyDescent="0.2">
      <c r="A180" s="10" t="str">
        <f>Questions!$A180</f>
        <v>HFIH-04</v>
      </c>
      <c r="B180" s="10" t="str">
        <f t="shared" si="26"/>
        <v>HFIH</v>
      </c>
      <c r="C180" s="10" t="str">
        <f>VLOOKUP($A180,Questions!$A$3:$L$333,2,0)&amp;""</f>
        <v>Do you carry cyber-risk insurance to protect against unforeseen service outages, data that is lost or stolen, and security incidents?</v>
      </c>
      <c r="D180" s="10" t="str">
        <f>VLOOKUP($A180,Questions!$A$3:$L$333,11,0)&amp;""</f>
        <v/>
      </c>
      <c r="E180" s="10" t="str">
        <f>VLOOKUP($A180,Questions!$A$3:$L$333,12,0)&amp;""</f>
        <v>Infrastructure</v>
      </c>
      <c r="F180" s="10" t="e">
        <f>VLOOKUP($A180,#REF!,3,0)&amp;""</f>
        <v>#REF!</v>
      </c>
      <c r="G180" s="10" t="e">
        <f>VLOOKUP($A180,#REF!,6,0)&amp;""</f>
        <v>#REF!</v>
      </c>
      <c r="H180" s="10" t="e">
        <f>VLOOKUP($A180,#REF!,7,0)&amp;""</f>
        <v>#REF!</v>
      </c>
      <c r="I180" s="10" t="e">
        <f>VLOOKUP($A180,#REF!,8,0)&amp;""</f>
        <v>#REF!</v>
      </c>
      <c r="J180" s="10" t="e">
        <f>VLOOKUP($A180,#REF!,9,0)&amp;""</f>
        <v>#REF!</v>
      </c>
      <c r="K180" s="10" t="e">
        <f t="shared" si="27"/>
        <v>#REF!</v>
      </c>
      <c r="L180" s="74" t="e">
        <f>IF($E180="Not Scored", "N/A",IF(AND($D180='Auto Responses'!$J$27,$H180=""),"N/A",IF(AND($D180='Auto Responses'!$J$27,$H180='Auto Responses'!$J$7,),1,IF(AND($D180='Auto Responses'!$J$27,$H180='Auto Responses'!$J$8),0,IF($F180=$G180,1,0)))))</f>
        <v>#REF!</v>
      </c>
      <c r="M180" s="10" t="e">
        <f>VLOOKUP($A180,#REF!,10,0)&amp;""</f>
        <v>#REF!</v>
      </c>
      <c r="N180" s="10" t="e">
        <f t="shared" si="28"/>
        <v>#REF!</v>
      </c>
      <c r="O180" s="74" t="e">
        <f t="shared" si="29"/>
        <v>#REF!</v>
      </c>
      <c r="P180" s="74" t="e">
        <f t="shared" si="30"/>
        <v>#REF!</v>
      </c>
      <c r="Q180" s="74" t="e">
        <f t="shared" si="31"/>
        <v>#REF!</v>
      </c>
      <c r="R180" s="74" t="e">
        <f t="shared" si="39"/>
        <v>#REF!</v>
      </c>
      <c r="S180" s="74" t="e">
        <f t="shared" si="32"/>
        <v>#REF!</v>
      </c>
      <c r="T180" s="74" t="e">
        <f t="shared" si="33"/>
        <v>#REF!</v>
      </c>
      <c r="U180" s="74" t="e">
        <f t="shared" si="40"/>
        <v>#REF!</v>
      </c>
      <c r="V180" s="74" t="e">
        <f t="shared" si="34"/>
        <v>#REF!</v>
      </c>
    </row>
    <row r="181" spans="1:22" ht="57" customHeight="1" x14ac:dyDescent="0.2">
      <c r="A181" s="10" t="str">
        <f>Questions!$A181</f>
        <v>VULN-01</v>
      </c>
      <c r="B181" s="10" t="str">
        <f t="shared" si="26"/>
        <v>VULN</v>
      </c>
      <c r="C181" s="10" t="str">
        <f>VLOOKUP($A181,Questions!$A$3:$L$333,2,0)&amp;""</f>
        <v>Are your systems and applications scanned with an authenticated user account for vulnerabilities (that are remediated) prior to new releases?*</v>
      </c>
      <c r="D181" s="10" t="str">
        <f>VLOOKUP($A181,Questions!$A$3:$L$333,11,0)&amp;""</f>
        <v/>
      </c>
      <c r="E181" s="10" t="str">
        <f>VLOOKUP($A181,Questions!$A$3:$L$333,12,0)&amp;""</f>
        <v>Infrastructure</v>
      </c>
      <c r="F181" s="10" t="e">
        <f>VLOOKUP($A181,#REF!,3,0)&amp;""</f>
        <v>#REF!</v>
      </c>
      <c r="G181" s="10" t="e">
        <f>VLOOKUP($A181,#REF!,6,0)&amp;""</f>
        <v>#REF!</v>
      </c>
      <c r="H181" s="10" t="e">
        <f>VLOOKUP($A181,#REF!,7,0)&amp;""</f>
        <v>#REF!</v>
      </c>
      <c r="I181" s="10" t="e">
        <f>VLOOKUP($A181,#REF!,8,0)&amp;""</f>
        <v>#REF!</v>
      </c>
      <c r="J181" s="10" t="e">
        <f>VLOOKUP($A181,#REF!,9,0)&amp;""</f>
        <v>#REF!</v>
      </c>
      <c r="K181" s="10" t="e">
        <f t="shared" si="27"/>
        <v>#REF!</v>
      </c>
      <c r="L181" s="74" t="e">
        <f>IF($E181="Not Scored", "N/A",IF(AND($D181='Auto Responses'!$J$27,$H181=""),"N/A",IF(AND($D181='Auto Responses'!$J$27,$H181='Auto Responses'!$J$7,),1,IF(AND($D181='Auto Responses'!$J$27,$H181='Auto Responses'!$J$8),0,IF($F181=$G181,1,0)))))</f>
        <v>#REF!</v>
      </c>
      <c r="M181" s="10" t="e">
        <f>VLOOKUP($A181,#REF!,10,0)&amp;""</f>
        <v>#REF!</v>
      </c>
      <c r="N181" s="10" t="e">
        <f t="shared" si="28"/>
        <v>#REF!</v>
      </c>
      <c r="O181" s="74" t="e">
        <f t="shared" si="29"/>
        <v>#REF!</v>
      </c>
      <c r="P181" s="74" t="e">
        <f t="shared" si="30"/>
        <v>#REF!</v>
      </c>
      <c r="Q181" s="74" t="e">
        <f t="shared" si="31"/>
        <v>#REF!</v>
      </c>
      <c r="R181" s="74" t="e">
        <f t="shared" si="39"/>
        <v>#REF!</v>
      </c>
      <c r="S181" s="74" t="e">
        <f t="shared" si="32"/>
        <v>#REF!</v>
      </c>
      <c r="T181" s="74" t="e">
        <f t="shared" si="33"/>
        <v>#REF!</v>
      </c>
      <c r="U181" s="74" t="e">
        <f t="shared" si="40"/>
        <v>#REF!</v>
      </c>
      <c r="V181" s="74" t="e">
        <f t="shared" si="34"/>
        <v>#REF!</v>
      </c>
    </row>
    <row r="182" spans="1:22" ht="57" customHeight="1" x14ac:dyDescent="0.2">
      <c r="A182" s="10" t="str">
        <f>Questions!$A182</f>
        <v>VULN-02</v>
      </c>
      <c r="B182" s="10" t="str">
        <f t="shared" si="26"/>
        <v>VULN</v>
      </c>
      <c r="C182" s="10" t="str">
        <f>VLOOKUP($A182,Questions!$A$3:$L$333,2,0)&amp;""</f>
        <v>Will you provide results of application and system vulnerability scans to the institution?*</v>
      </c>
      <c r="D182" s="10" t="str">
        <f>VLOOKUP($A182,Questions!$A$3:$L$333,11,0)&amp;""</f>
        <v/>
      </c>
      <c r="E182" s="10" t="str">
        <f>VLOOKUP($A182,Questions!$A$3:$L$333,12,0)&amp;""</f>
        <v>Infrastructure</v>
      </c>
      <c r="F182" s="10" t="e">
        <f>VLOOKUP($A182,#REF!,3,0)&amp;""</f>
        <v>#REF!</v>
      </c>
      <c r="G182" s="10" t="e">
        <f>VLOOKUP($A182,#REF!,6,0)&amp;""</f>
        <v>#REF!</v>
      </c>
      <c r="H182" s="10" t="e">
        <f>VLOOKUP($A182,#REF!,7,0)&amp;""</f>
        <v>#REF!</v>
      </c>
      <c r="I182" s="10" t="e">
        <f>VLOOKUP($A182,#REF!,8,0)&amp;""</f>
        <v>#REF!</v>
      </c>
      <c r="J182" s="10" t="e">
        <f>VLOOKUP($A182,#REF!,9,0)&amp;""</f>
        <v>#REF!</v>
      </c>
      <c r="K182" s="10" t="e">
        <f t="shared" si="27"/>
        <v>#REF!</v>
      </c>
      <c r="L182" s="74" t="e">
        <f>IF($E182="Not Scored", "N/A",IF(AND($D182='Auto Responses'!$J$27,$H182=""),"N/A",IF(AND($D182='Auto Responses'!$J$27,$H182='Auto Responses'!$J$7,),1,IF(AND($D182='Auto Responses'!$J$27,$H182='Auto Responses'!$J$8),0,IF($F182=$G182,1,0)))))</f>
        <v>#REF!</v>
      </c>
      <c r="M182" s="10" t="e">
        <f>VLOOKUP($A182,#REF!,10,0)&amp;""</f>
        <v>#REF!</v>
      </c>
      <c r="N182" s="10" t="e">
        <f t="shared" si="28"/>
        <v>#REF!</v>
      </c>
      <c r="O182" s="74" t="e">
        <f t="shared" si="29"/>
        <v>#REF!</v>
      </c>
      <c r="P182" s="74" t="e">
        <f t="shared" si="30"/>
        <v>#REF!</v>
      </c>
      <c r="Q182" s="74" t="e">
        <f t="shared" si="31"/>
        <v>#REF!</v>
      </c>
      <c r="R182" s="74" t="e">
        <f t="shared" si="39"/>
        <v>#REF!</v>
      </c>
      <c r="S182" s="74" t="e">
        <f t="shared" si="32"/>
        <v>#REF!</v>
      </c>
      <c r="T182" s="74" t="e">
        <f t="shared" si="33"/>
        <v>#REF!</v>
      </c>
      <c r="U182" s="74" t="e">
        <f t="shared" si="40"/>
        <v>#REF!</v>
      </c>
      <c r="V182" s="74" t="e">
        <f t="shared" si="34"/>
        <v>#REF!</v>
      </c>
    </row>
    <row r="183" spans="1:22" ht="57" customHeight="1" x14ac:dyDescent="0.2">
      <c r="A183" s="10" t="str">
        <f>Questions!$A183</f>
        <v>VULN-03</v>
      </c>
      <c r="B183" s="10" t="str">
        <f t="shared" si="26"/>
        <v>VULN</v>
      </c>
      <c r="C183" s="10" t="str">
        <f>VLOOKUP($A183,Questions!$A$3:$L$333,2,0)&amp;""</f>
        <v>Will you allow the institution to perform its own vulnerability testing and/or scanning of your systems and/or application, provided that testing is performed at a mutually agreed upon time and date?*</v>
      </c>
      <c r="D183" s="10" t="str">
        <f>VLOOKUP($A183,Questions!$A$3:$L$333,11,0)&amp;""</f>
        <v/>
      </c>
      <c r="E183" s="10" t="str">
        <f>VLOOKUP($A183,Questions!$A$3:$L$333,12,0)&amp;""</f>
        <v>Infrastructure</v>
      </c>
      <c r="F183" s="10" t="e">
        <f>VLOOKUP($A183,#REF!,3,0)&amp;""</f>
        <v>#REF!</v>
      </c>
      <c r="G183" s="10" t="e">
        <f>VLOOKUP($A183,#REF!,6,0)&amp;""</f>
        <v>#REF!</v>
      </c>
      <c r="H183" s="10" t="e">
        <f>VLOOKUP($A183,#REF!,7,0)&amp;""</f>
        <v>#REF!</v>
      </c>
      <c r="I183" s="10" t="e">
        <f>VLOOKUP($A183,#REF!,8,0)&amp;""</f>
        <v>#REF!</v>
      </c>
      <c r="J183" s="10" t="e">
        <f>VLOOKUP($A183,#REF!,9,0)&amp;""</f>
        <v>#REF!</v>
      </c>
      <c r="K183" s="10" t="e">
        <f t="shared" si="27"/>
        <v>#REF!</v>
      </c>
      <c r="L183" s="74" t="e">
        <f>IF($E183="Not Scored", "N/A",IF(AND($D183='Auto Responses'!$J$27,$H183=""),"N/A",IF(AND($D183='Auto Responses'!$J$27,$H183='Auto Responses'!$J$7,),1,IF(AND($D183='Auto Responses'!$J$27,$H183='Auto Responses'!$J$8),0,IF($F183=$G183,1,0)))))</f>
        <v>#REF!</v>
      </c>
      <c r="M183" s="10" t="e">
        <f>VLOOKUP($A183,#REF!,10,0)&amp;""</f>
        <v>#REF!</v>
      </c>
      <c r="N183" s="10" t="e">
        <f t="shared" si="28"/>
        <v>#REF!</v>
      </c>
      <c r="O183" s="74" t="e">
        <f t="shared" si="29"/>
        <v>#REF!</v>
      </c>
      <c r="P183" s="74" t="e">
        <f t="shared" si="30"/>
        <v>#REF!</v>
      </c>
      <c r="Q183" s="74" t="e">
        <f t="shared" si="31"/>
        <v>#REF!</v>
      </c>
      <c r="R183" s="74" t="e">
        <f t="shared" si="39"/>
        <v>#REF!</v>
      </c>
      <c r="S183" s="74" t="e">
        <f t="shared" si="32"/>
        <v>#REF!</v>
      </c>
      <c r="T183" s="74" t="e">
        <f t="shared" si="33"/>
        <v>#REF!</v>
      </c>
      <c r="U183" s="74" t="e">
        <f t="shared" si="40"/>
        <v>#REF!</v>
      </c>
      <c r="V183" s="74" t="e">
        <f t="shared" si="34"/>
        <v>#REF!</v>
      </c>
    </row>
    <row r="184" spans="1:22" ht="57" customHeight="1" x14ac:dyDescent="0.2">
      <c r="A184" s="10" t="str">
        <f>Questions!$A184</f>
        <v>VULN-04</v>
      </c>
      <c r="B184" s="10" t="str">
        <f t="shared" si="26"/>
        <v>VULN</v>
      </c>
      <c r="C184" s="10" t="str">
        <f>VLOOKUP($A184,Questions!$A$3:$L$333,2,0)&amp;""</f>
        <v>Have your systems and applications had a third-party security assessment completed in the last year?</v>
      </c>
      <c r="D184" s="10" t="str">
        <f>VLOOKUP($A184,Questions!$A$3:$L$333,11,0)&amp;""</f>
        <v/>
      </c>
      <c r="E184" s="10" t="str">
        <f>VLOOKUP($A184,Questions!$A$3:$L$333,12,0)&amp;""</f>
        <v>Infrastructure</v>
      </c>
      <c r="F184" s="10" t="e">
        <f>VLOOKUP($A184,#REF!,3,0)&amp;""</f>
        <v>#REF!</v>
      </c>
      <c r="G184" s="10" t="e">
        <f>VLOOKUP($A184,#REF!,6,0)&amp;""</f>
        <v>#REF!</v>
      </c>
      <c r="H184" s="10" t="e">
        <f>VLOOKUP($A184,#REF!,7,0)&amp;""</f>
        <v>#REF!</v>
      </c>
      <c r="I184" s="10" t="e">
        <f>VLOOKUP($A184,#REF!,8,0)&amp;""</f>
        <v>#REF!</v>
      </c>
      <c r="J184" s="10" t="e">
        <f>VLOOKUP($A184,#REF!,9,0)&amp;""</f>
        <v>#REF!</v>
      </c>
      <c r="K184" s="10" t="e">
        <f t="shared" si="27"/>
        <v>#REF!</v>
      </c>
      <c r="L184" s="74" t="e">
        <f>IF($E184="Not Scored", "N/A",IF(AND($D184='Auto Responses'!$J$27,$H184=""),"N/A",IF(AND($D184='Auto Responses'!$J$27,$H184='Auto Responses'!$J$7,),1,IF(AND($D184='Auto Responses'!$J$27,$H184='Auto Responses'!$J$8),0,IF($F184=$G184,1,0)))))</f>
        <v>#REF!</v>
      </c>
      <c r="M184" s="10" t="e">
        <f>VLOOKUP($A184,#REF!,10,0)&amp;""</f>
        <v>#REF!</v>
      </c>
      <c r="N184" s="10" t="e">
        <f t="shared" si="28"/>
        <v>#REF!</v>
      </c>
      <c r="O184" s="74" t="e">
        <f t="shared" si="29"/>
        <v>#REF!</v>
      </c>
      <c r="P184" s="74" t="e">
        <f t="shared" si="30"/>
        <v>#REF!</v>
      </c>
      <c r="Q184" s="74" t="e">
        <f t="shared" si="31"/>
        <v>#REF!</v>
      </c>
      <c r="R184" s="74" t="e">
        <f t="shared" si="39"/>
        <v>#REF!</v>
      </c>
      <c r="S184" s="74" t="e">
        <f t="shared" si="32"/>
        <v>#REF!</v>
      </c>
      <c r="T184" s="74" t="e">
        <f t="shared" si="33"/>
        <v>#REF!</v>
      </c>
      <c r="U184" s="74" t="e">
        <f t="shared" si="40"/>
        <v>#REF!</v>
      </c>
      <c r="V184" s="74" t="e">
        <f t="shared" si="34"/>
        <v>#REF!</v>
      </c>
    </row>
    <row r="185" spans="1:22" ht="57" customHeight="1" x14ac:dyDescent="0.2">
      <c r="A185" s="10" t="str">
        <f>Questions!$A185</f>
        <v>VULN-05</v>
      </c>
      <c r="B185" s="10" t="str">
        <f t="shared" si="26"/>
        <v>VULN</v>
      </c>
      <c r="C185" s="10" t="str">
        <f>VLOOKUP($A185,Questions!$A$3:$L$333,2,0)&amp;""</f>
        <v>Do you regularly scan for common web application security vulnerabilities (e.g., SQL injection, XSS, XSRF, etc.)?</v>
      </c>
      <c r="D185" s="10" t="str">
        <f>VLOOKUP($A185,Questions!$A$3:$L$333,11,0)&amp;""</f>
        <v/>
      </c>
      <c r="E185" s="10" t="str">
        <f>VLOOKUP($A185,Questions!$A$3:$L$333,12,0)&amp;""</f>
        <v>Infrastructure</v>
      </c>
      <c r="F185" s="10" t="e">
        <f>VLOOKUP($A185,#REF!,3,0)&amp;""</f>
        <v>#REF!</v>
      </c>
      <c r="G185" s="10" t="e">
        <f>VLOOKUP($A185,#REF!,6,0)&amp;""</f>
        <v>#REF!</v>
      </c>
      <c r="H185" s="10" t="e">
        <f>VLOOKUP($A185,#REF!,7,0)&amp;""</f>
        <v>#REF!</v>
      </c>
      <c r="I185" s="10" t="e">
        <f>VLOOKUP($A185,#REF!,8,0)&amp;""</f>
        <v>#REF!</v>
      </c>
      <c r="J185" s="10" t="e">
        <f>VLOOKUP($A185,#REF!,9,0)&amp;""</f>
        <v>#REF!</v>
      </c>
      <c r="K185" s="10" t="e">
        <f t="shared" si="27"/>
        <v>#REF!</v>
      </c>
      <c r="L185" s="74" t="e">
        <f>IF($E185="Not Scored", "N/A",IF(AND($D185='Auto Responses'!$J$27,$H185=""),"N/A",IF(AND($D185='Auto Responses'!$J$27,$H185='Auto Responses'!$J$7,),1,IF(AND($D185='Auto Responses'!$J$27,$H185='Auto Responses'!$J$8),0,IF($F185=$G185,1,0)))))</f>
        <v>#REF!</v>
      </c>
      <c r="M185" s="10" t="e">
        <f>VLOOKUP($A185,#REF!,10,0)&amp;""</f>
        <v>#REF!</v>
      </c>
      <c r="N185" s="10" t="e">
        <f t="shared" si="28"/>
        <v>#REF!</v>
      </c>
      <c r="O185" s="74" t="e">
        <f t="shared" si="29"/>
        <v>#REF!</v>
      </c>
      <c r="P185" s="74" t="e">
        <f t="shared" si="30"/>
        <v>#REF!</v>
      </c>
      <c r="Q185" s="74" t="e">
        <f t="shared" si="31"/>
        <v>#REF!</v>
      </c>
      <c r="R185" s="74" t="e">
        <f t="shared" si="39"/>
        <v>#REF!</v>
      </c>
      <c r="S185" s="74" t="e">
        <f t="shared" si="32"/>
        <v>#REF!</v>
      </c>
      <c r="T185" s="74" t="e">
        <f t="shared" si="33"/>
        <v>#REF!</v>
      </c>
      <c r="U185" s="74" t="e">
        <f t="shared" si="40"/>
        <v>#REF!</v>
      </c>
      <c r="V185" s="74" t="e">
        <f t="shared" si="34"/>
        <v>#REF!</v>
      </c>
    </row>
    <row r="186" spans="1:22" ht="57" customHeight="1" x14ac:dyDescent="0.2">
      <c r="A186" s="10" t="str">
        <f>Questions!$A186</f>
        <v>VULN-06</v>
      </c>
      <c r="B186" s="10" t="str">
        <f t="shared" si="26"/>
        <v>VULN</v>
      </c>
      <c r="C186" s="10" t="str">
        <f>VLOOKUP($A186,Questions!$A$3:$L$333,2,0)&amp;""</f>
        <v>Are your systems and applications regularly scanned externally for vulnerabilities?</v>
      </c>
      <c r="D186" s="10" t="str">
        <f>VLOOKUP($A186,Questions!$A$3:$L$333,11,0)&amp;""</f>
        <v/>
      </c>
      <c r="E186" s="10" t="str">
        <f>VLOOKUP($A186,Questions!$A$3:$L$333,12,0)&amp;""</f>
        <v>Infrastructure</v>
      </c>
      <c r="F186" s="10" t="e">
        <f>VLOOKUP($A186,#REF!,3,0)&amp;""</f>
        <v>#REF!</v>
      </c>
      <c r="G186" s="10" t="e">
        <f>VLOOKUP($A186,#REF!,6,0)&amp;""</f>
        <v>#REF!</v>
      </c>
      <c r="H186" s="10" t="e">
        <f>VLOOKUP($A186,#REF!,7,0)&amp;""</f>
        <v>#REF!</v>
      </c>
      <c r="I186" s="10" t="e">
        <f>VLOOKUP($A186,#REF!,8,0)&amp;""</f>
        <v>#REF!</v>
      </c>
      <c r="J186" s="10" t="e">
        <f>VLOOKUP($A186,#REF!,9,0)&amp;""</f>
        <v>#REF!</v>
      </c>
      <c r="K186" s="10" t="e">
        <f t="shared" si="27"/>
        <v>#REF!</v>
      </c>
      <c r="L186" s="74" t="e">
        <f>IF($E186="Not Scored", "N/A",IF(AND($D186='Auto Responses'!$J$27,$H186=""),"N/A",IF(AND($D186='Auto Responses'!$J$27,$H186='Auto Responses'!$J$7,),1,IF(AND($D186='Auto Responses'!$J$27,$H186='Auto Responses'!$J$8),0,IF($F186=$G186,1,0)))))</f>
        <v>#REF!</v>
      </c>
      <c r="M186" s="10" t="e">
        <f>VLOOKUP($A186,#REF!,10,0)&amp;""</f>
        <v>#REF!</v>
      </c>
      <c r="N186" s="10" t="e">
        <f t="shared" si="28"/>
        <v>#REF!</v>
      </c>
      <c r="O186" s="74" t="e">
        <f t="shared" si="29"/>
        <v>#REF!</v>
      </c>
      <c r="P186" s="74" t="e">
        <f t="shared" si="30"/>
        <v>#REF!</v>
      </c>
      <c r="Q186" s="74" t="e">
        <f t="shared" si="31"/>
        <v>#REF!</v>
      </c>
      <c r="R186" s="74" t="e">
        <f t="shared" si="39"/>
        <v>#REF!</v>
      </c>
      <c r="S186" s="74" t="e">
        <f t="shared" si="32"/>
        <v>#REF!</v>
      </c>
      <c r="T186" s="74" t="e">
        <f t="shared" si="33"/>
        <v>#REF!</v>
      </c>
      <c r="U186" s="74" t="e">
        <f t="shared" si="40"/>
        <v>#REF!</v>
      </c>
      <c r="V186" s="74" t="e">
        <f t="shared" si="34"/>
        <v>#REF!</v>
      </c>
    </row>
    <row r="187" spans="1:22" ht="57" customHeight="1" x14ac:dyDescent="0.2">
      <c r="A187" s="10" t="str">
        <f>Questions!$A187</f>
        <v>HIPA-01</v>
      </c>
      <c r="B187" s="10" t="str">
        <f t="shared" si="26"/>
        <v>HIPA</v>
      </c>
      <c r="C187" s="10" t="str">
        <f>VLOOKUP($A187,Questions!$A$3:$L$333,2,0)&amp;""</f>
        <v>Do your workforce members receive regular training related to the Health Insurance Portability and Accountability Act (HIPAA) Privacy and Security Rules and the HITECH Act?*</v>
      </c>
      <c r="D187" s="10" t="str">
        <f>VLOOKUP($A187,Questions!$A$3:$L$333,11,0)&amp;""</f>
        <v/>
      </c>
      <c r="E187" s="10" t="str">
        <f>VLOOKUP($A187,Questions!$A$3:$L$333,12,0)&amp;""</f>
        <v>Case-specific</v>
      </c>
      <c r="F187" s="10" t="e">
        <f>VLOOKUP($A187,#REF!,3,0)&amp;""</f>
        <v>#REF!</v>
      </c>
      <c r="G187" s="10" t="e">
        <f>VLOOKUP($A187,#REF!,6,0)&amp;""</f>
        <v>#REF!</v>
      </c>
      <c r="H187" s="10" t="e">
        <f>VLOOKUP($A187,#REF!,7,0)&amp;""</f>
        <v>#REF!</v>
      </c>
      <c r="I187" s="10" t="e">
        <f>VLOOKUP($A187,#REF!,8,0)&amp;""</f>
        <v>#REF!</v>
      </c>
      <c r="J187" s="10" t="e">
        <f>VLOOKUP($A187,#REF!,9,0)&amp;""</f>
        <v>#REF!</v>
      </c>
      <c r="K187" s="10" t="e">
        <f t="shared" si="27"/>
        <v>#REF!</v>
      </c>
      <c r="L187" s="74" t="e">
        <f>IF($E187="Not Scored", "N/A",IF(AND($D187='Auto Responses'!$J$27,$H187=""),"N/A",IF(AND($D187='Auto Responses'!$J$27,$H187='Auto Responses'!$J$7,),1,IF(AND($D187='Auto Responses'!$J$27,$H187='Auto Responses'!$J$8),0,IF($F187=$G187,1,0)))))</f>
        <v>#REF!</v>
      </c>
      <c r="M187" s="10" t="e">
        <f>VLOOKUP($A187,#REF!,10,0)&amp;""</f>
        <v>#REF!</v>
      </c>
      <c r="N187" s="10" t="e">
        <f t="shared" si="28"/>
        <v>#REF!</v>
      </c>
      <c r="O187" s="74" t="e">
        <f t="shared" si="29"/>
        <v>#REF!</v>
      </c>
      <c r="P187" s="74" t="e">
        <f t="shared" si="30"/>
        <v>#REF!</v>
      </c>
      <c r="Q187" s="74" t="e">
        <f t="shared" si="31"/>
        <v>#REF!</v>
      </c>
      <c r="R187" s="74" t="e">
        <f t="shared" si="39"/>
        <v>#REF!</v>
      </c>
      <c r="S187" s="74" t="e">
        <f t="shared" si="32"/>
        <v>#REF!</v>
      </c>
      <c r="T187" s="74" t="e">
        <f t="shared" si="33"/>
        <v>#REF!</v>
      </c>
      <c r="U187" s="74" t="e">
        <f t="shared" si="40"/>
        <v>#REF!</v>
      </c>
      <c r="V187" s="74" t="e">
        <f t="shared" si="34"/>
        <v>#REF!</v>
      </c>
    </row>
    <row r="188" spans="1:22" ht="57" customHeight="1" x14ac:dyDescent="0.2">
      <c r="A188" s="10" t="str">
        <f>Questions!$A188</f>
        <v>HIPA-02</v>
      </c>
      <c r="B188" s="10" t="str">
        <f t="shared" si="26"/>
        <v>HIPA</v>
      </c>
      <c r="C188" s="10" t="str">
        <f>VLOOKUP($A188,Questions!$A$3:$L$333,2,0)&amp;""</f>
        <v>Have you identified areas of risk?*</v>
      </c>
      <c r="D188" s="10" t="str">
        <f>VLOOKUP($A188,Questions!$A$3:$L$333,11,0)&amp;""</f>
        <v/>
      </c>
      <c r="E188" s="10" t="str">
        <f>VLOOKUP($A188,Questions!$A$3:$L$333,12,0)&amp;""</f>
        <v>Case-specific</v>
      </c>
      <c r="F188" s="10" t="e">
        <f>VLOOKUP($A188,#REF!,3,0)&amp;""</f>
        <v>#REF!</v>
      </c>
      <c r="G188" s="10" t="e">
        <f>VLOOKUP($A188,#REF!,6,0)&amp;""</f>
        <v>#REF!</v>
      </c>
      <c r="H188" s="10" t="e">
        <f>VLOOKUP($A188,#REF!,7,0)&amp;""</f>
        <v>#REF!</v>
      </c>
      <c r="I188" s="10" t="e">
        <f>VLOOKUP($A188,#REF!,8,0)&amp;""</f>
        <v>#REF!</v>
      </c>
      <c r="J188" s="10" t="e">
        <f>VLOOKUP($A188,#REF!,9,0)&amp;""</f>
        <v>#REF!</v>
      </c>
      <c r="K188" s="10" t="e">
        <f t="shared" si="27"/>
        <v>#REF!</v>
      </c>
      <c r="L188" s="74" t="e">
        <f>IF($E188="Not Scored", "N/A",IF(AND($D188='Auto Responses'!$J$27,$H188=""),"N/A",IF(AND($D188='Auto Responses'!$J$27,$H188='Auto Responses'!$J$7,),1,IF(AND($D188='Auto Responses'!$J$27,$H188='Auto Responses'!$J$8),0,IF($F188=$G188,1,0)))))</f>
        <v>#REF!</v>
      </c>
      <c r="M188" s="10" t="e">
        <f>VLOOKUP($A188,#REF!,10,0)&amp;""</f>
        <v>#REF!</v>
      </c>
      <c r="N188" s="10" t="e">
        <f t="shared" si="28"/>
        <v>#REF!</v>
      </c>
      <c r="O188" s="74" t="e">
        <f t="shared" si="29"/>
        <v>#REF!</v>
      </c>
      <c r="P188" s="74" t="e">
        <f t="shared" si="30"/>
        <v>#REF!</v>
      </c>
      <c r="Q188" s="74" t="e">
        <f t="shared" si="31"/>
        <v>#REF!</v>
      </c>
      <c r="R188" s="74" t="e">
        <f t="shared" si="39"/>
        <v>#REF!</v>
      </c>
      <c r="S188" s="74" t="e">
        <f t="shared" si="32"/>
        <v>#REF!</v>
      </c>
      <c r="T188" s="74" t="e">
        <f t="shared" si="33"/>
        <v>#REF!</v>
      </c>
      <c r="U188" s="74" t="e">
        <f t="shared" si="40"/>
        <v>#REF!</v>
      </c>
      <c r="V188" s="74" t="e">
        <f t="shared" si="34"/>
        <v>#REF!</v>
      </c>
    </row>
    <row r="189" spans="1:22" ht="57" customHeight="1" x14ac:dyDescent="0.2">
      <c r="A189" s="10" t="str">
        <f>Questions!$A189</f>
        <v>HIPA-03</v>
      </c>
      <c r="B189" s="10" t="str">
        <f t="shared" si="26"/>
        <v>HIPA</v>
      </c>
      <c r="C189" s="10" t="str">
        <f>VLOOKUP($A189,Questions!$A$3:$L$333,2,0)&amp;""</f>
        <v>Have the relevant policies/plans been tested?*</v>
      </c>
      <c r="D189" s="10" t="str">
        <f>VLOOKUP($A189,Questions!$A$3:$L$333,11,0)&amp;""</f>
        <v/>
      </c>
      <c r="E189" s="10" t="str">
        <f>VLOOKUP($A189,Questions!$A$3:$L$333,12,0)&amp;""</f>
        <v>Case-specific</v>
      </c>
      <c r="F189" s="10" t="e">
        <f>VLOOKUP($A189,#REF!,3,0)&amp;""</f>
        <v>#REF!</v>
      </c>
      <c r="G189" s="10" t="e">
        <f>VLOOKUP($A189,#REF!,6,0)&amp;""</f>
        <v>#REF!</v>
      </c>
      <c r="H189" s="10" t="e">
        <f>VLOOKUP($A189,#REF!,7,0)&amp;""</f>
        <v>#REF!</v>
      </c>
      <c r="I189" s="10" t="e">
        <f>VLOOKUP($A189,#REF!,8,0)&amp;""</f>
        <v>#REF!</v>
      </c>
      <c r="J189" s="10" t="e">
        <f>VLOOKUP($A189,#REF!,9,0)&amp;""</f>
        <v>#REF!</v>
      </c>
      <c r="K189" s="10" t="e">
        <f t="shared" si="27"/>
        <v>#REF!</v>
      </c>
      <c r="L189" s="74" t="e">
        <f>IF($E189="Not Scored", "N/A",IF(AND($D189='Auto Responses'!$J$27,$H189=""),"N/A",IF(AND($D189='Auto Responses'!$J$27,$H189='Auto Responses'!$J$7,),1,IF(AND($D189='Auto Responses'!$J$27,$H189='Auto Responses'!$J$8),0,IF($F189=$G189,1,0)))))</f>
        <v>#REF!</v>
      </c>
      <c r="M189" s="10" t="e">
        <f>VLOOKUP($A189,#REF!,10,0)&amp;""</f>
        <v>#REF!</v>
      </c>
      <c r="N189" s="10" t="e">
        <f t="shared" si="28"/>
        <v>#REF!</v>
      </c>
      <c r="O189" s="74" t="e">
        <f t="shared" si="29"/>
        <v>#REF!</v>
      </c>
      <c r="P189" s="74" t="e">
        <f t="shared" si="30"/>
        <v>#REF!</v>
      </c>
      <c r="Q189" s="74" t="e">
        <f t="shared" si="31"/>
        <v>#REF!</v>
      </c>
      <c r="R189" s="74" t="e">
        <f t="shared" si="39"/>
        <v>#REF!</v>
      </c>
      <c r="S189" s="74" t="e">
        <f t="shared" si="32"/>
        <v>#REF!</v>
      </c>
      <c r="T189" s="74" t="e">
        <f t="shared" si="33"/>
        <v>#REF!</v>
      </c>
      <c r="U189" s="74" t="e">
        <f t="shared" si="40"/>
        <v>#REF!</v>
      </c>
      <c r="V189" s="74" t="e">
        <f t="shared" si="34"/>
        <v>#REF!</v>
      </c>
    </row>
    <row r="190" spans="1:22" ht="57" customHeight="1" x14ac:dyDescent="0.2">
      <c r="A190" s="10" t="str">
        <f>Questions!$A190</f>
        <v>HIPA-04</v>
      </c>
      <c r="B190" s="10" t="str">
        <f t="shared" si="26"/>
        <v>HIPA</v>
      </c>
      <c r="C190" s="10" t="str">
        <f>VLOOKUP($A190,Questions!$A$3:$L$333,2,0)&amp;""</f>
        <v>Have you entered into a Business Associate Agreements with all subcontractors who may have access to protected health information (PHI)?*</v>
      </c>
      <c r="D190" s="10" t="str">
        <f>VLOOKUP($A190,Questions!$A$3:$L$333,11,0)&amp;""</f>
        <v/>
      </c>
      <c r="E190" s="10" t="str">
        <f>VLOOKUP($A190,Questions!$A$3:$L$333,12,0)&amp;""</f>
        <v>Case-specific</v>
      </c>
      <c r="F190" s="10" t="e">
        <f>VLOOKUP($A190,#REF!,3,0)&amp;""</f>
        <v>#REF!</v>
      </c>
      <c r="G190" s="10" t="e">
        <f>VLOOKUP($A190,#REF!,6,0)&amp;""</f>
        <v>#REF!</v>
      </c>
      <c r="H190" s="10" t="e">
        <f>VLOOKUP($A190,#REF!,7,0)&amp;""</f>
        <v>#REF!</v>
      </c>
      <c r="I190" s="10" t="e">
        <f>VLOOKUP($A190,#REF!,8,0)&amp;""</f>
        <v>#REF!</v>
      </c>
      <c r="J190" s="10" t="e">
        <f>VLOOKUP($A190,#REF!,9,0)&amp;""</f>
        <v>#REF!</v>
      </c>
      <c r="K190" s="10" t="e">
        <f t="shared" si="27"/>
        <v>#REF!</v>
      </c>
      <c r="L190" s="74" t="e">
        <f>IF($E190="Not Scored", "N/A",IF(AND($D190='Auto Responses'!$J$27,$H190=""),"N/A",IF(AND($D190='Auto Responses'!$J$27,$H190='Auto Responses'!$J$7,),1,IF(AND($D190='Auto Responses'!$J$27,$H190='Auto Responses'!$J$8),0,IF($F190=$G190,1,0)))))</f>
        <v>#REF!</v>
      </c>
      <c r="M190" s="10" t="e">
        <f>VLOOKUP($A190,#REF!,10,0)&amp;""</f>
        <v>#REF!</v>
      </c>
      <c r="N190" s="10" t="e">
        <f t="shared" si="28"/>
        <v>#REF!</v>
      </c>
      <c r="O190" s="74" t="e">
        <f t="shared" si="29"/>
        <v>#REF!</v>
      </c>
      <c r="P190" s="74" t="e">
        <f t="shared" si="30"/>
        <v>#REF!</v>
      </c>
      <c r="Q190" s="74" t="e">
        <f t="shared" si="31"/>
        <v>#REF!</v>
      </c>
      <c r="R190" s="74" t="e">
        <f t="shared" si="39"/>
        <v>#REF!</v>
      </c>
      <c r="S190" s="74" t="e">
        <f t="shared" si="32"/>
        <v>#REF!</v>
      </c>
      <c r="T190" s="74" t="e">
        <f t="shared" si="33"/>
        <v>#REF!</v>
      </c>
      <c r="U190" s="74" t="e">
        <f t="shared" si="40"/>
        <v>#REF!</v>
      </c>
      <c r="V190" s="74" t="e">
        <f t="shared" si="34"/>
        <v>#REF!</v>
      </c>
    </row>
    <row r="191" spans="1:22" ht="57" customHeight="1" x14ac:dyDescent="0.2">
      <c r="A191" s="10" t="str">
        <f>Questions!$A191</f>
        <v>HIPA-05</v>
      </c>
      <c r="B191" s="10" t="str">
        <f t="shared" si="26"/>
        <v>HIPA</v>
      </c>
      <c r="C191" s="10" t="str">
        <f>VLOOKUP($A191,Questions!$A$3:$L$333,2,0)&amp;""</f>
        <v>Do you monitor or receive information regarding changes in HIPAA regulations?</v>
      </c>
      <c r="D191" s="10" t="str">
        <f>VLOOKUP($A191,Questions!$A$3:$L$333,11,0)&amp;""</f>
        <v/>
      </c>
      <c r="E191" s="10" t="str">
        <f>VLOOKUP($A191,Questions!$A$3:$L$333,12,0)&amp;""</f>
        <v>Case-specific</v>
      </c>
      <c r="F191" s="10" t="e">
        <f>VLOOKUP($A191,#REF!,3,0)&amp;""</f>
        <v>#REF!</v>
      </c>
      <c r="G191" s="10" t="e">
        <f>VLOOKUP($A191,#REF!,6,0)&amp;""</f>
        <v>#REF!</v>
      </c>
      <c r="H191" s="10" t="e">
        <f>VLOOKUP($A191,#REF!,7,0)&amp;""</f>
        <v>#REF!</v>
      </c>
      <c r="I191" s="10" t="e">
        <f>VLOOKUP($A191,#REF!,8,0)&amp;""</f>
        <v>#REF!</v>
      </c>
      <c r="J191" s="10" t="e">
        <f>VLOOKUP($A191,#REF!,9,0)&amp;""</f>
        <v>#REF!</v>
      </c>
      <c r="K191" s="10" t="e">
        <f t="shared" si="27"/>
        <v>#REF!</v>
      </c>
      <c r="L191" s="74" t="e">
        <f>IF($E191="Not Scored", "N/A",IF(AND($D191='Auto Responses'!$J$27,$H191=""),"N/A",IF(AND($D191='Auto Responses'!$J$27,$H191='Auto Responses'!$J$7,),1,IF(AND($D191='Auto Responses'!$J$27,$H191='Auto Responses'!$J$8),0,IF($F191=$G191,1,0)))))</f>
        <v>#REF!</v>
      </c>
      <c r="M191" s="10" t="e">
        <f>VLOOKUP($A191,#REF!,10,0)&amp;""</f>
        <v>#REF!</v>
      </c>
      <c r="N191" s="10" t="e">
        <f t="shared" si="28"/>
        <v>#REF!</v>
      </c>
      <c r="O191" s="74" t="e">
        <f t="shared" si="29"/>
        <v>#REF!</v>
      </c>
      <c r="P191" s="74" t="e">
        <f t="shared" si="30"/>
        <v>#REF!</v>
      </c>
      <c r="Q191" s="74" t="e">
        <f t="shared" si="31"/>
        <v>#REF!</v>
      </c>
      <c r="R191" s="74" t="e">
        <f t="shared" si="39"/>
        <v>#REF!</v>
      </c>
      <c r="S191" s="74" t="e">
        <f t="shared" si="32"/>
        <v>#REF!</v>
      </c>
      <c r="T191" s="74" t="e">
        <f t="shared" si="33"/>
        <v>#REF!</v>
      </c>
      <c r="U191" s="74" t="e">
        <f t="shared" si="40"/>
        <v>#REF!</v>
      </c>
      <c r="V191" s="74" t="e">
        <f t="shared" si="34"/>
        <v>#REF!</v>
      </c>
    </row>
    <row r="192" spans="1:22" ht="57" customHeight="1" x14ac:dyDescent="0.2">
      <c r="A192" s="10" t="str">
        <f>Questions!$A192</f>
        <v>HIPA-06</v>
      </c>
      <c r="B192" s="10" t="str">
        <f t="shared" si="26"/>
        <v>HIPA</v>
      </c>
      <c r="C192" s="10" t="str">
        <f>VLOOKUP($A192,Questions!$A$3:$L$333,2,0)&amp;""</f>
        <v>Has your organization designated HIPAA Privacy and Security officers as required by the rules?</v>
      </c>
      <c r="D192" s="10" t="str">
        <f>VLOOKUP($A192,Questions!$A$3:$L$333,11,0)&amp;""</f>
        <v/>
      </c>
      <c r="E192" s="10" t="str">
        <f>VLOOKUP($A192,Questions!$A$3:$L$333,12,0)&amp;""</f>
        <v>Case-specific</v>
      </c>
      <c r="F192" s="10" t="e">
        <f>VLOOKUP($A192,#REF!,3,0)&amp;""</f>
        <v>#REF!</v>
      </c>
      <c r="G192" s="10" t="e">
        <f>VLOOKUP($A192,#REF!,6,0)&amp;""</f>
        <v>#REF!</v>
      </c>
      <c r="H192" s="10" t="e">
        <f>VLOOKUP($A192,#REF!,7,0)&amp;""</f>
        <v>#REF!</v>
      </c>
      <c r="I192" s="10" t="e">
        <f>VLOOKUP($A192,#REF!,8,0)&amp;""</f>
        <v>#REF!</v>
      </c>
      <c r="J192" s="10" t="e">
        <f>VLOOKUP($A192,#REF!,9,0)&amp;""</f>
        <v>#REF!</v>
      </c>
      <c r="K192" s="10" t="e">
        <f t="shared" si="27"/>
        <v>#REF!</v>
      </c>
      <c r="L192" s="74" t="e">
        <f>IF($E192="Not Scored", "N/A",IF(AND($D192='Auto Responses'!$J$27,$H192=""),"N/A",IF(AND($D192='Auto Responses'!$J$27,$H192='Auto Responses'!$J$7,),1,IF(AND($D192='Auto Responses'!$J$27,$H192='Auto Responses'!$J$8),0,IF($F192=$G192,1,0)))))</f>
        <v>#REF!</v>
      </c>
      <c r="M192" s="10" t="e">
        <f>VLOOKUP($A192,#REF!,10,0)&amp;""</f>
        <v>#REF!</v>
      </c>
      <c r="N192" s="10" t="e">
        <f t="shared" si="28"/>
        <v>#REF!</v>
      </c>
      <c r="O192" s="74" t="e">
        <f t="shared" si="29"/>
        <v>#REF!</v>
      </c>
      <c r="P192" s="74" t="e">
        <f t="shared" si="30"/>
        <v>#REF!</v>
      </c>
      <c r="Q192" s="74" t="e">
        <f t="shared" si="31"/>
        <v>#REF!</v>
      </c>
      <c r="R192" s="74" t="e">
        <f t="shared" si="39"/>
        <v>#REF!</v>
      </c>
      <c r="S192" s="74" t="e">
        <f t="shared" si="32"/>
        <v>#REF!</v>
      </c>
      <c r="T192" s="74" t="e">
        <f t="shared" si="33"/>
        <v>#REF!</v>
      </c>
      <c r="U192" s="74" t="e">
        <f t="shared" si="40"/>
        <v>#REF!</v>
      </c>
      <c r="V192" s="74" t="e">
        <f t="shared" si="34"/>
        <v>#REF!</v>
      </c>
    </row>
    <row r="193" spans="1:22" ht="57" customHeight="1" x14ac:dyDescent="0.2">
      <c r="A193" s="10" t="str">
        <f>Questions!$A193</f>
        <v>HIPA-07</v>
      </c>
      <c r="B193" s="10" t="str">
        <f t="shared" si="26"/>
        <v>HIPA</v>
      </c>
      <c r="C193" s="10" t="str">
        <f>VLOOKUP($A193,Questions!$A$3:$L$333,2,0)&amp;""</f>
        <v>Do you comply with the requirements of the Health Information Technology for Economic and Clinical Health Act (HITECH)?</v>
      </c>
      <c r="D193" s="10" t="str">
        <f>VLOOKUP($A193,Questions!$A$3:$L$333,11,0)&amp;""</f>
        <v/>
      </c>
      <c r="E193" s="10" t="str">
        <f>VLOOKUP($A193,Questions!$A$3:$L$333,12,0)&amp;""</f>
        <v>Case-specific</v>
      </c>
      <c r="F193" s="10" t="e">
        <f>VLOOKUP($A193,#REF!,3,0)&amp;""</f>
        <v>#REF!</v>
      </c>
      <c r="G193" s="10" t="e">
        <f>VLOOKUP($A193,#REF!,6,0)&amp;""</f>
        <v>#REF!</v>
      </c>
      <c r="H193" s="10" t="e">
        <f>VLOOKUP($A193,#REF!,7,0)&amp;""</f>
        <v>#REF!</v>
      </c>
      <c r="I193" s="10" t="e">
        <f>VLOOKUP($A193,#REF!,8,0)&amp;""</f>
        <v>#REF!</v>
      </c>
      <c r="J193" s="10" t="e">
        <f>VLOOKUP($A193,#REF!,9,0)&amp;""</f>
        <v>#REF!</v>
      </c>
      <c r="K193" s="10" t="e">
        <f t="shared" si="27"/>
        <v>#REF!</v>
      </c>
      <c r="L193" s="74" t="e">
        <f>IF($E193="Not Scored", "N/A",IF(AND($D193='Auto Responses'!$J$27,$H193=""),"N/A",IF(AND($D193='Auto Responses'!$J$27,$H193='Auto Responses'!$J$7,),1,IF(AND($D193='Auto Responses'!$J$27,$H193='Auto Responses'!$J$8),0,IF($F193=$G193,1,0)))))</f>
        <v>#REF!</v>
      </c>
      <c r="M193" s="10" t="e">
        <f>VLOOKUP($A193,#REF!,10,0)&amp;""</f>
        <v>#REF!</v>
      </c>
      <c r="N193" s="10" t="e">
        <f t="shared" si="28"/>
        <v>#REF!</v>
      </c>
      <c r="O193" s="74" t="e">
        <f t="shared" si="29"/>
        <v>#REF!</v>
      </c>
      <c r="P193" s="74" t="e">
        <f t="shared" si="30"/>
        <v>#REF!</v>
      </c>
      <c r="Q193" s="74" t="e">
        <f t="shared" si="31"/>
        <v>#REF!</v>
      </c>
      <c r="R193" s="74" t="e">
        <f t="shared" si="39"/>
        <v>#REF!</v>
      </c>
      <c r="S193" s="74" t="e">
        <f t="shared" si="32"/>
        <v>#REF!</v>
      </c>
      <c r="T193" s="74" t="e">
        <f t="shared" si="33"/>
        <v>#REF!</v>
      </c>
      <c r="U193" s="74" t="e">
        <f t="shared" si="40"/>
        <v>#REF!</v>
      </c>
      <c r="V193" s="74" t="e">
        <f t="shared" si="34"/>
        <v>#REF!</v>
      </c>
    </row>
    <row r="194" spans="1:22" ht="57" customHeight="1" x14ac:dyDescent="0.2">
      <c r="A194" s="10" t="str">
        <f>Questions!$A194</f>
        <v>HIPA-08</v>
      </c>
      <c r="B194" s="10" t="str">
        <f t="shared" si="26"/>
        <v>HIPA</v>
      </c>
      <c r="C194" s="10" t="str">
        <f>VLOOKUP($A194,Questions!$A$3:$L$333,2,0)&amp;""</f>
        <v>Have you conducted a risk analysis as required under the HIPAA Security Rule?</v>
      </c>
      <c r="D194" s="10" t="str">
        <f>VLOOKUP($A194,Questions!$A$3:$L$333,11,0)&amp;""</f>
        <v/>
      </c>
      <c r="E194" s="10" t="str">
        <f>VLOOKUP($A194,Questions!$A$3:$L$333,12,0)&amp;""</f>
        <v>Case-specific</v>
      </c>
      <c r="F194" s="10" t="e">
        <f>VLOOKUP($A194,#REF!,3,0)&amp;""</f>
        <v>#REF!</v>
      </c>
      <c r="G194" s="10" t="e">
        <f>VLOOKUP($A194,#REF!,6,0)&amp;""</f>
        <v>#REF!</v>
      </c>
      <c r="H194" s="10" t="e">
        <f>VLOOKUP($A194,#REF!,7,0)&amp;""</f>
        <v>#REF!</v>
      </c>
      <c r="I194" s="10" t="e">
        <f>VLOOKUP($A194,#REF!,8,0)&amp;""</f>
        <v>#REF!</v>
      </c>
      <c r="J194" s="10" t="e">
        <f>VLOOKUP($A194,#REF!,9,0)&amp;""</f>
        <v>#REF!</v>
      </c>
      <c r="K194" s="10" t="e">
        <f t="shared" si="27"/>
        <v>#REF!</v>
      </c>
      <c r="L194" s="74" t="e">
        <f>IF($E194="Not Scored", "N/A",IF(AND($D194='Auto Responses'!$J$27,$H194=""),"N/A",IF(AND($D194='Auto Responses'!$J$27,$H194='Auto Responses'!$J$7,),1,IF(AND($D194='Auto Responses'!$J$27,$H194='Auto Responses'!$J$8),0,IF($F194=$G194,1,0)))))</f>
        <v>#REF!</v>
      </c>
      <c r="M194" s="10" t="e">
        <f>VLOOKUP($A194,#REF!,10,0)&amp;""</f>
        <v>#REF!</v>
      </c>
      <c r="N194" s="10" t="e">
        <f t="shared" si="28"/>
        <v>#REF!</v>
      </c>
      <c r="O194" s="74" t="e">
        <f t="shared" si="29"/>
        <v>#REF!</v>
      </c>
      <c r="P194" s="74" t="e">
        <f t="shared" si="30"/>
        <v>#REF!</v>
      </c>
      <c r="Q194" s="74" t="e">
        <f t="shared" si="31"/>
        <v>#REF!</v>
      </c>
      <c r="R194" s="74" t="e">
        <f t="shared" si="39"/>
        <v>#REF!</v>
      </c>
      <c r="S194" s="74" t="e">
        <f t="shared" si="32"/>
        <v>#REF!</v>
      </c>
      <c r="T194" s="74" t="e">
        <f t="shared" si="33"/>
        <v>#REF!</v>
      </c>
      <c r="U194" s="74" t="e">
        <f t="shared" si="40"/>
        <v>#REF!</v>
      </c>
      <c r="V194" s="74" t="e">
        <f t="shared" si="34"/>
        <v>#REF!</v>
      </c>
    </row>
    <row r="195" spans="1:22" ht="57" customHeight="1" x14ac:dyDescent="0.2">
      <c r="A195" s="10" t="str">
        <f>Questions!$A195</f>
        <v>HIPA-09</v>
      </c>
      <c r="B195" s="10" t="str">
        <f t="shared" ref="B195:B258" si="41">LEFT(A195,4)</f>
        <v>HIPA</v>
      </c>
      <c r="C195" s="10" t="str">
        <f>VLOOKUP($A195,Questions!$A$3:$L$333,2,0)&amp;""</f>
        <v>Have you taken actions to mitigate the identified risks?</v>
      </c>
      <c r="D195" s="10" t="str">
        <f>VLOOKUP($A195,Questions!$A$3:$L$333,11,0)&amp;""</f>
        <v/>
      </c>
      <c r="E195" s="10" t="str">
        <f>VLOOKUP($A195,Questions!$A$3:$L$333,12,0)&amp;""</f>
        <v>Case-specific</v>
      </c>
      <c r="F195" s="10" t="e">
        <f>VLOOKUP($A195,#REF!,3,0)&amp;""</f>
        <v>#REF!</v>
      </c>
      <c r="G195" s="10" t="e">
        <f>VLOOKUP($A195,#REF!,6,0)&amp;""</f>
        <v>#REF!</v>
      </c>
      <c r="H195" s="10" t="e">
        <f>VLOOKUP($A195,#REF!,7,0)&amp;""</f>
        <v>#REF!</v>
      </c>
      <c r="I195" s="10" t="e">
        <f>VLOOKUP($A195,#REF!,8,0)&amp;""</f>
        <v>#REF!</v>
      </c>
      <c r="J195" s="10" t="e">
        <f>VLOOKUP($A195,#REF!,9,0)&amp;""</f>
        <v>#REF!</v>
      </c>
      <c r="K195" s="10" t="e">
        <f t="shared" ref="K195:K258" si="42">IF($I195="Critical Importance",20,IF($I195="Minor Importance",5,10))</f>
        <v>#REF!</v>
      </c>
      <c r="L195" s="74" t="e">
        <f>IF($E195="Not Scored", "N/A",IF(AND($D195='Auto Responses'!$J$27,$H195=""),"N/A",IF(AND($D195='Auto Responses'!$J$27,$H195='Auto Responses'!$J$7,),1,IF(AND($D195='Auto Responses'!$J$27,$H195='Auto Responses'!$J$8),0,IF($F195=$G195,1,0)))))</f>
        <v>#REF!</v>
      </c>
      <c r="M195" s="10" t="e">
        <f>VLOOKUP($A195,#REF!,10,0)&amp;""</f>
        <v>#REF!</v>
      </c>
      <c r="N195" s="10" t="e">
        <f t="shared" ref="N195:N258" si="43">IF($J195="Critical Importance",1,IF(AND($J195="",$I195="Critical Importance"),1,0))</f>
        <v>#REF!</v>
      </c>
      <c r="O195" s="74" t="e">
        <f t="shared" ref="O195:O258" si="44">IF($E195="Not Scored","N/A",IF($J195="",$K195,IF($J195="Minor Importance",5,IF($J195="Standard Importance",10,IF($J195="Critical Importance",20,0)))))</f>
        <v>#REF!</v>
      </c>
      <c r="P195" s="74" t="e">
        <f t="shared" ref="P195:P258" si="45">IF(OR($O195="N/A",$L195="N/A"),"N/A",$O195*$L195)</f>
        <v>#REF!</v>
      </c>
      <c r="Q195" s="74" t="e">
        <f t="shared" ref="Q195:Q258" si="46">IF(M195="TRUE",1,0)</f>
        <v>#REF!</v>
      </c>
      <c r="R195" s="74" t="e">
        <f t="shared" si="39"/>
        <v>#REF!</v>
      </c>
      <c r="S195" s="74" t="e">
        <f t="shared" ref="S195:S258" si="47">IF(Q195=0,0,R195)</f>
        <v>#REF!</v>
      </c>
      <c r="T195" s="74" t="e">
        <f t="shared" ref="T195:T258" si="48">IF(N195=1,1,0)</f>
        <v>#REF!</v>
      </c>
      <c r="U195" s="74" t="e">
        <f t="shared" si="40"/>
        <v>#REF!</v>
      </c>
      <c r="V195" s="74" t="e">
        <f t="shared" ref="V195:V258" si="49">IF(T195=0,0,U195)</f>
        <v>#REF!</v>
      </c>
    </row>
    <row r="196" spans="1:22" ht="57" customHeight="1" x14ac:dyDescent="0.2">
      <c r="A196" s="10" t="str">
        <f>Questions!$A196</f>
        <v>HIPA-10</v>
      </c>
      <c r="B196" s="10" t="str">
        <f t="shared" si="41"/>
        <v>HIPA</v>
      </c>
      <c r="C196" s="10" t="str">
        <f>VLOOKUP($A196,Questions!$A$3:$L$333,2,0)&amp;""</f>
        <v>Does your application require user and system administrator password changes at a frequency no greater than 90 days?</v>
      </c>
      <c r="D196" s="10" t="str">
        <f>VLOOKUP($A196,Questions!$A$3:$L$333,11,0)&amp;""</f>
        <v/>
      </c>
      <c r="E196" s="10" t="str">
        <f>VLOOKUP($A196,Questions!$A$3:$L$333,12,0)&amp;""</f>
        <v>Case-specific</v>
      </c>
      <c r="F196" s="10" t="e">
        <f>VLOOKUP($A196,#REF!,3,0)&amp;""</f>
        <v>#REF!</v>
      </c>
      <c r="G196" s="10" t="e">
        <f>VLOOKUP($A196,#REF!,6,0)&amp;""</f>
        <v>#REF!</v>
      </c>
      <c r="H196" s="10" t="e">
        <f>VLOOKUP($A196,#REF!,7,0)&amp;""</f>
        <v>#REF!</v>
      </c>
      <c r="I196" s="10" t="e">
        <f>VLOOKUP($A196,#REF!,8,0)&amp;""</f>
        <v>#REF!</v>
      </c>
      <c r="J196" s="10" t="e">
        <f>VLOOKUP($A196,#REF!,9,0)&amp;""</f>
        <v>#REF!</v>
      </c>
      <c r="K196" s="10" t="e">
        <f t="shared" si="42"/>
        <v>#REF!</v>
      </c>
      <c r="L196" s="74" t="e">
        <f>IF($E196="Not Scored", "N/A",IF(AND($D196='Auto Responses'!$J$27,$H196=""),"N/A",IF(AND($D196='Auto Responses'!$J$27,$H196='Auto Responses'!$J$7,),1,IF(AND($D196='Auto Responses'!$J$27,$H196='Auto Responses'!$J$8),0,IF($F196=$G196,1,0)))))</f>
        <v>#REF!</v>
      </c>
      <c r="M196" s="10" t="e">
        <f>VLOOKUP($A196,#REF!,10,0)&amp;""</f>
        <v>#REF!</v>
      </c>
      <c r="N196" s="10" t="e">
        <f t="shared" si="43"/>
        <v>#REF!</v>
      </c>
      <c r="O196" s="74" t="e">
        <f t="shared" si="44"/>
        <v>#REF!</v>
      </c>
      <c r="P196" s="74" t="e">
        <f t="shared" si="45"/>
        <v>#REF!</v>
      </c>
      <c r="Q196" s="74" t="e">
        <f t="shared" si="46"/>
        <v>#REF!</v>
      </c>
      <c r="R196" s="74" t="e">
        <f t="shared" si="39"/>
        <v>#REF!</v>
      </c>
      <c r="S196" s="74" t="e">
        <f t="shared" si="47"/>
        <v>#REF!</v>
      </c>
      <c r="T196" s="74" t="e">
        <f t="shared" si="48"/>
        <v>#REF!</v>
      </c>
      <c r="U196" s="74" t="e">
        <f t="shared" si="40"/>
        <v>#REF!</v>
      </c>
      <c r="V196" s="74" t="e">
        <f t="shared" si="49"/>
        <v>#REF!</v>
      </c>
    </row>
    <row r="197" spans="1:22" ht="57" customHeight="1" x14ac:dyDescent="0.2">
      <c r="A197" s="10" t="str">
        <f>Questions!$A197</f>
        <v>HIPA-11</v>
      </c>
      <c r="B197" s="10" t="str">
        <f t="shared" si="41"/>
        <v>HIPA</v>
      </c>
      <c r="C197" s="10" t="str">
        <f>VLOOKUP($A197,Questions!$A$3:$L$333,2,0)&amp;""</f>
        <v>Does your application require users to set their own password after an administrator reset or on first use of the account?</v>
      </c>
      <c r="D197" s="10" t="str">
        <f>VLOOKUP($A197,Questions!$A$3:$L$333,11,0)&amp;""</f>
        <v/>
      </c>
      <c r="E197" s="10" t="str">
        <f>VLOOKUP($A197,Questions!$A$3:$L$333,12,0)&amp;""</f>
        <v>Case-specific</v>
      </c>
      <c r="F197" s="10" t="e">
        <f>VLOOKUP($A197,#REF!,3,0)&amp;""</f>
        <v>#REF!</v>
      </c>
      <c r="G197" s="10" t="e">
        <f>VLOOKUP($A197,#REF!,6,0)&amp;""</f>
        <v>#REF!</v>
      </c>
      <c r="H197" s="10" t="e">
        <f>VLOOKUP($A197,#REF!,7,0)&amp;""</f>
        <v>#REF!</v>
      </c>
      <c r="I197" s="10" t="e">
        <f>VLOOKUP($A197,#REF!,8,0)&amp;""</f>
        <v>#REF!</v>
      </c>
      <c r="J197" s="10" t="e">
        <f>VLOOKUP($A197,#REF!,9,0)&amp;""</f>
        <v>#REF!</v>
      </c>
      <c r="K197" s="10" t="e">
        <f t="shared" si="42"/>
        <v>#REF!</v>
      </c>
      <c r="L197" s="74" t="e">
        <f>IF($E197="Not Scored", "N/A",IF(AND($D197='Auto Responses'!$J$27,$H197=""),"N/A",IF(AND($D197='Auto Responses'!$J$27,$H197='Auto Responses'!$J$7,),1,IF(AND($D197='Auto Responses'!$J$27,$H197='Auto Responses'!$J$8),0,IF($F197=$G197,1,0)))))</f>
        <v>#REF!</v>
      </c>
      <c r="M197" s="10" t="e">
        <f>VLOOKUP($A197,#REF!,10,0)&amp;""</f>
        <v>#REF!</v>
      </c>
      <c r="N197" s="10" t="e">
        <f t="shared" si="43"/>
        <v>#REF!</v>
      </c>
      <c r="O197" s="74" t="e">
        <f t="shared" si="44"/>
        <v>#REF!</v>
      </c>
      <c r="P197" s="74" t="e">
        <f t="shared" si="45"/>
        <v>#REF!</v>
      </c>
      <c r="Q197" s="74" t="e">
        <f t="shared" si="46"/>
        <v>#REF!</v>
      </c>
      <c r="R197" s="74" t="e">
        <f t="shared" si="39"/>
        <v>#REF!</v>
      </c>
      <c r="S197" s="74" t="e">
        <f t="shared" si="47"/>
        <v>#REF!</v>
      </c>
      <c r="T197" s="74" t="e">
        <f t="shared" si="48"/>
        <v>#REF!</v>
      </c>
      <c r="U197" s="74" t="e">
        <f t="shared" si="40"/>
        <v>#REF!</v>
      </c>
      <c r="V197" s="74" t="e">
        <f t="shared" si="49"/>
        <v>#REF!</v>
      </c>
    </row>
    <row r="198" spans="1:22" ht="57" customHeight="1" x14ac:dyDescent="0.2">
      <c r="A198" s="10" t="str">
        <f>Questions!$A198</f>
        <v>HIPA-12</v>
      </c>
      <c r="B198" s="10" t="str">
        <f t="shared" si="41"/>
        <v>HIPA</v>
      </c>
      <c r="C198" s="10" t="str">
        <f>VLOOKUP($A198,Questions!$A$3:$L$333,2,0)&amp;""</f>
        <v>Does your application lock out an account after a number of failed login attempts?</v>
      </c>
      <c r="D198" s="10" t="str">
        <f>VLOOKUP($A198,Questions!$A$3:$L$333,11,0)&amp;""</f>
        <v/>
      </c>
      <c r="E198" s="10" t="str">
        <f>VLOOKUP($A198,Questions!$A$3:$L$333,12,0)&amp;""</f>
        <v>Case-specific</v>
      </c>
      <c r="F198" s="10" t="e">
        <f>VLOOKUP($A198,#REF!,3,0)&amp;""</f>
        <v>#REF!</v>
      </c>
      <c r="G198" s="10" t="e">
        <f>VLOOKUP($A198,#REF!,6,0)&amp;""</f>
        <v>#REF!</v>
      </c>
      <c r="H198" s="10" t="e">
        <f>VLOOKUP($A198,#REF!,7,0)&amp;""</f>
        <v>#REF!</v>
      </c>
      <c r="I198" s="10" t="e">
        <f>VLOOKUP($A198,#REF!,8,0)&amp;""</f>
        <v>#REF!</v>
      </c>
      <c r="J198" s="10" t="e">
        <f>VLOOKUP($A198,#REF!,9,0)&amp;""</f>
        <v>#REF!</v>
      </c>
      <c r="K198" s="10" t="e">
        <f t="shared" si="42"/>
        <v>#REF!</v>
      </c>
      <c r="L198" s="74" t="e">
        <f>IF($E198="Not Scored", "N/A",IF(AND($D198='Auto Responses'!$J$27,$H198=""),"N/A",IF(AND($D198='Auto Responses'!$J$27,$H198='Auto Responses'!$J$7,),1,IF(AND($D198='Auto Responses'!$J$27,$H198='Auto Responses'!$J$8),0,IF($F198=$G198,1,0)))))</f>
        <v>#REF!</v>
      </c>
      <c r="M198" s="10" t="e">
        <f>VLOOKUP($A198,#REF!,10,0)&amp;""</f>
        <v>#REF!</v>
      </c>
      <c r="N198" s="10" t="e">
        <f t="shared" si="43"/>
        <v>#REF!</v>
      </c>
      <c r="O198" s="74" t="e">
        <f t="shared" si="44"/>
        <v>#REF!</v>
      </c>
      <c r="P198" s="74" t="e">
        <f t="shared" si="45"/>
        <v>#REF!</v>
      </c>
      <c r="Q198" s="74" t="e">
        <f t="shared" si="46"/>
        <v>#REF!</v>
      </c>
      <c r="R198" s="74" t="e">
        <f t="shared" si="39"/>
        <v>#REF!</v>
      </c>
      <c r="S198" s="74" t="e">
        <f t="shared" si="47"/>
        <v>#REF!</v>
      </c>
      <c r="T198" s="74" t="e">
        <f t="shared" si="48"/>
        <v>#REF!</v>
      </c>
      <c r="U198" s="74" t="e">
        <f t="shared" si="40"/>
        <v>#REF!</v>
      </c>
      <c r="V198" s="74" t="e">
        <f t="shared" si="49"/>
        <v>#REF!</v>
      </c>
    </row>
    <row r="199" spans="1:22" ht="57" customHeight="1" x14ac:dyDescent="0.2">
      <c r="A199" s="10" t="str">
        <f>Questions!$A199</f>
        <v>HIPA-13</v>
      </c>
      <c r="B199" s="10" t="str">
        <f t="shared" si="41"/>
        <v>HIPA</v>
      </c>
      <c r="C199" s="10" t="str">
        <f>VLOOKUP($A199,Questions!$A$3:$L$333,2,0)&amp;""</f>
        <v>Does your application automatically lock or log-out an account after a period of inactivity?</v>
      </c>
      <c r="D199" s="10" t="str">
        <f>VLOOKUP($A199,Questions!$A$3:$L$333,11,0)&amp;""</f>
        <v/>
      </c>
      <c r="E199" s="10" t="str">
        <f>VLOOKUP($A199,Questions!$A$3:$L$333,12,0)&amp;""</f>
        <v>Case-specific</v>
      </c>
      <c r="F199" s="10" t="e">
        <f>VLOOKUP($A199,#REF!,3,0)&amp;""</f>
        <v>#REF!</v>
      </c>
      <c r="G199" s="10" t="e">
        <f>VLOOKUP($A199,#REF!,6,0)&amp;""</f>
        <v>#REF!</v>
      </c>
      <c r="H199" s="10" t="e">
        <f>VLOOKUP($A199,#REF!,7,0)&amp;""</f>
        <v>#REF!</v>
      </c>
      <c r="I199" s="10" t="e">
        <f>VLOOKUP($A199,#REF!,8,0)&amp;""</f>
        <v>#REF!</v>
      </c>
      <c r="J199" s="10" t="e">
        <f>VLOOKUP($A199,#REF!,9,0)&amp;""</f>
        <v>#REF!</v>
      </c>
      <c r="K199" s="10" t="e">
        <f t="shared" si="42"/>
        <v>#REF!</v>
      </c>
      <c r="L199" s="74" t="e">
        <f>IF($E199="Not Scored", "N/A",IF(AND($D199='Auto Responses'!$J$27,$H199=""),"N/A",IF(AND($D199='Auto Responses'!$J$27,$H199='Auto Responses'!$J$7,),1,IF(AND($D199='Auto Responses'!$J$27,$H199='Auto Responses'!$J$8),0,IF($F199=$G199,1,0)))))</f>
        <v>#REF!</v>
      </c>
      <c r="M199" s="10" t="e">
        <f>VLOOKUP($A199,#REF!,10,0)&amp;""</f>
        <v>#REF!</v>
      </c>
      <c r="N199" s="10" t="e">
        <f t="shared" si="43"/>
        <v>#REF!</v>
      </c>
      <c r="O199" s="74" t="e">
        <f t="shared" si="44"/>
        <v>#REF!</v>
      </c>
      <c r="P199" s="74" t="e">
        <f t="shared" si="45"/>
        <v>#REF!</v>
      </c>
      <c r="Q199" s="74" t="e">
        <f t="shared" si="46"/>
        <v>#REF!</v>
      </c>
      <c r="R199" s="74" t="e">
        <f t="shared" si="39"/>
        <v>#REF!</v>
      </c>
      <c r="S199" s="74" t="e">
        <f t="shared" si="47"/>
        <v>#REF!</v>
      </c>
      <c r="T199" s="74" t="e">
        <f t="shared" si="48"/>
        <v>#REF!</v>
      </c>
      <c r="U199" s="74" t="e">
        <f t="shared" si="40"/>
        <v>#REF!</v>
      </c>
      <c r="V199" s="74" t="e">
        <f t="shared" si="49"/>
        <v>#REF!</v>
      </c>
    </row>
    <row r="200" spans="1:22" ht="57" customHeight="1" x14ac:dyDescent="0.2">
      <c r="A200" s="10" t="str">
        <f>Questions!$A200</f>
        <v>HIPA-14</v>
      </c>
      <c r="B200" s="10" t="str">
        <f t="shared" si="41"/>
        <v>HIPA</v>
      </c>
      <c r="C200" s="10" t="str">
        <f>VLOOKUP($A200,Questions!$A$3:$L$333,2,0)&amp;""</f>
        <v>Are passwords visible in plain text, whether when stored or entered, including service level accounts (i.e., database accounts, etc.)?</v>
      </c>
      <c r="D200" s="10" t="str">
        <f>VLOOKUP($A200,Questions!$A$3:$L$333,11,0)&amp;""</f>
        <v/>
      </c>
      <c r="E200" s="10" t="str">
        <f>VLOOKUP($A200,Questions!$A$3:$L$333,12,0)&amp;""</f>
        <v>Case-specific</v>
      </c>
      <c r="F200" s="10" t="e">
        <f>VLOOKUP($A200,#REF!,3,0)&amp;""</f>
        <v>#REF!</v>
      </c>
      <c r="G200" s="10" t="e">
        <f>VLOOKUP($A200,#REF!,6,0)&amp;""</f>
        <v>#REF!</v>
      </c>
      <c r="H200" s="10" t="e">
        <f>VLOOKUP($A200,#REF!,7,0)&amp;""</f>
        <v>#REF!</v>
      </c>
      <c r="I200" s="10" t="e">
        <f>VLOOKUP($A200,#REF!,8,0)&amp;""</f>
        <v>#REF!</v>
      </c>
      <c r="J200" s="10" t="e">
        <f>VLOOKUP($A200,#REF!,9,0)&amp;""</f>
        <v>#REF!</v>
      </c>
      <c r="K200" s="10" t="e">
        <f t="shared" si="42"/>
        <v>#REF!</v>
      </c>
      <c r="L200" s="74" t="e">
        <f>IF($E200="Not Scored", "N/A",IF(AND($D200='Auto Responses'!$J$27,$H200=""),"N/A",IF(AND($D200='Auto Responses'!$J$27,$H200='Auto Responses'!$J$7,),1,IF(AND($D200='Auto Responses'!$J$27,$H200='Auto Responses'!$J$8),0,IF($F200=$G200,1,0)))))</f>
        <v>#REF!</v>
      </c>
      <c r="M200" s="10" t="e">
        <f>VLOOKUP($A200,#REF!,10,0)&amp;""</f>
        <v>#REF!</v>
      </c>
      <c r="N200" s="10" t="e">
        <f t="shared" si="43"/>
        <v>#REF!</v>
      </c>
      <c r="O200" s="74" t="e">
        <f t="shared" si="44"/>
        <v>#REF!</v>
      </c>
      <c r="P200" s="74" t="e">
        <f t="shared" si="45"/>
        <v>#REF!</v>
      </c>
      <c r="Q200" s="74" t="e">
        <f t="shared" si="46"/>
        <v>#REF!</v>
      </c>
      <c r="R200" s="74" t="e">
        <f t="shared" si="39"/>
        <v>#REF!</v>
      </c>
      <c r="S200" s="74" t="e">
        <f t="shared" si="47"/>
        <v>#REF!</v>
      </c>
      <c r="T200" s="74" t="e">
        <f t="shared" si="48"/>
        <v>#REF!</v>
      </c>
      <c r="U200" s="74" t="e">
        <f t="shared" si="40"/>
        <v>#REF!</v>
      </c>
      <c r="V200" s="74" t="e">
        <f t="shared" si="49"/>
        <v>#REF!</v>
      </c>
    </row>
    <row r="201" spans="1:22" ht="57" customHeight="1" x14ac:dyDescent="0.2">
      <c r="A201" s="10" t="str">
        <f>Questions!$A201</f>
        <v>HIPA-15</v>
      </c>
      <c r="B201" s="10" t="str">
        <f t="shared" si="41"/>
        <v>HIPA</v>
      </c>
      <c r="C201" s="10" t="str">
        <f>VLOOKUP($A201,Questions!$A$3:$L$333,2,0)&amp;""</f>
        <v>If the application is institution-hosted, can all service level and administrative account passwords be changed by the institution?</v>
      </c>
      <c r="D201" s="10" t="str">
        <f>VLOOKUP($A201,Questions!$A$3:$L$333,11,0)&amp;""</f>
        <v/>
      </c>
      <c r="E201" s="10" t="str">
        <f>VLOOKUP($A201,Questions!$A$3:$L$333,12,0)&amp;""</f>
        <v>Case-specific</v>
      </c>
      <c r="F201" s="10" t="e">
        <f>VLOOKUP($A201,#REF!,3,0)&amp;""</f>
        <v>#REF!</v>
      </c>
      <c r="G201" s="10" t="e">
        <f>VLOOKUP($A201,#REF!,6,0)&amp;""</f>
        <v>#REF!</v>
      </c>
      <c r="H201" s="10" t="e">
        <f>VLOOKUP($A201,#REF!,7,0)&amp;""</f>
        <v>#REF!</v>
      </c>
      <c r="I201" s="10" t="e">
        <f>VLOOKUP($A201,#REF!,8,0)&amp;""</f>
        <v>#REF!</v>
      </c>
      <c r="J201" s="10" t="e">
        <f>VLOOKUP($A201,#REF!,9,0)&amp;""</f>
        <v>#REF!</v>
      </c>
      <c r="K201" s="10" t="e">
        <f t="shared" si="42"/>
        <v>#REF!</v>
      </c>
      <c r="L201" s="74" t="e">
        <f>IF($E201="Not Scored", "N/A",IF(AND($D201='Auto Responses'!$J$27,$H201=""),"N/A",IF(AND($D201='Auto Responses'!$J$27,$H201='Auto Responses'!$J$7,),1,IF(AND($D201='Auto Responses'!$J$27,$H201='Auto Responses'!$J$8),0,IF($F201=$G201,1,0)))))</f>
        <v>#REF!</v>
      </c>
      <c r="M201" s="10" t="e">
        <f>VLOOKUP($A201,#REF!,10,0)&amp;""</f>
        <v>#REF!</v>
      </c>
      <c r="N201" s="10" t="e">
        <f t="shared" si="43"/>
        <v>#REF!</v>
      </c>
      <c r="O201" s="74" t="e">
        <f t="shared" si="44"/>
        <v>#REF!</v>
      </c>
      <c r="P201" s="74" t="e">
        <f t="shared" si="45"/>
        <v>#REF!</v>
      </c>
      <c r="Q201" s="74" t="e">
        <f t="shared" si="46"/>
        <v>#REF!</v>
      </c>
      <c r="R201" s="74" t="e">
        <f t="shared" si="39"/>
        <v>#REF!</v>
      </c>
      <c r="S201" s="74" t="e">
        <f t="shared" si="47"/>
        <v>#REF!</v>
      </c>
      <c r="T201" s="74" t="e">
        <f t="shared" si="48"/>
        <v>#REF!</v>
      </c>
      <c r="U201" s="74" t="e">
        <f t="shared" si="40"/>
        <v>#REF!</v>
      </c>
      <c r="V201" s="74" t="e">
        <f t="shared" si="49"/>
        <v>#REF!</v>
      </c>
    </row>
    <row r="202" spans="1:22" ht="57" customHeight="1" x14ac:dyDescent="0.2">
      <c r="A202" s="10" t="str">
        <f>Questions!$A202</f>
        <v>HIPA-16</v>
      </c>
      <c r="B202" s="10" t="str">
        <f t="shared" si="41"/>
        <v>HIPA</v>
      </c>
      <c r="C202" s="10" t="str">
        <f>VLOOKUP($A202,Questions!$A$3:$L$333,2,0)&amp;""</f>
        <v>Does your application provide the ability to define user access levels?</v>
      </c>
      <c r="D202" s="10" t="str">
        <f>VLOOKUP($A202,Questions!$A$3:$L$333,11,0)&amp;""</f>
        <v/>
      </c>
      <c r="E202" s="10" t="str">
        <f>VLOOKUP($A202,Questions!$A$3:$L$333,12,0)&amp;""</f>
        <v>Case-specific</v>
      </c>
      <c r="F202" s="10" t="e">
        <f>VLOOKUP($A202,#REF!,3,0)&amp;""</f>
        <v>#REF!</v>
      </c>
      <c r="G202" s="10" t="e">
        <f>VLOOKUP($A202,#REF!,6,0)&amp;""</f>
        <v>#REF!</v>
      </c>
      <c r="H202" s="10" t="e">
        <f>VLOOKUP($A202,#REF!,7,0)&amp;""</f>
        <v>#REF!</v>
      </c>
      <c r="I202" s="10" t="e">
        <f>VLOOKUP($A202,#REF!,8,0)&amp;""</f>
        <v>#REF!</v>
      </c>
      <c r="J202" s="10" t="e">
        <f>VLOOKUP($A202,#REF!,9,0)&amp;""</f>
        <v>#REF!</v>
      </c>
      <c r="K202" s="10" t="e">
        <f t="shared" si="42"/>
        <v>#REF!</v>
      </c>
      <c r="L202" s="74" t="e">
        <f>IF($E202="Not Scored", "N/A",IF(AND($D202='Auto Responses'!$J$27,$H202=""),"N/A",IF(AND($D202='Auto Responses'!$J$27,$H202='Auto Responses'!$J$7,),1,IF(AND($D202='Auto Responses'!$J$27,$H202='Auto Responses'!$J$8),0,IF($F202=$G202,1,0)))))</f>
        <v>#REF!</v>
      </c>
      <c r="M202" s="10" t="e">
        <f>VLOOKUP($A202,#REF!,10,0)&amp;""</f>
        <v>#REF!</v>
      </c>
      <c r="N202" s="10" t="e">
        <f t="shared" si="43"/>
        <v>#REF!</v>
      </c>
      <c r="O202" s="74" t="e">
        <f t="shared" si="44"/>
        <v>#REF!</v>
      </c>
      <c r="P202" s="74" t="e">
        <f t="shared" si="45"/>
        <v>#REF!</v>
      </c>
      <c r="Q202" s="74" t="e">
        <f t="shared" si="46"/>
        <v>#REF!</v>
      </c>
      <c r="R202" s="74" t="e">
        <f t="shared" si="39"/>
        <v>#REF!</v>
      </c>
      <c r="S202" s="74" t="e">
        <f t="shared" si="47"/>
        <v>#REF!</v>
      </c>
      <c r="T202" s="74" t="e">
        <f t="shared" si="48"/>
        <v>#REF!</v>
      </c>
      <c r="U202" s="74" t="e">
        <f t="shared" si="40"/>
        <v>#REF!</v>
      </c>
      <c r="V202" s="74" t="e">
        <f t="shared" si="49"/>
        <v>#REF!</v>
      </c>
    </row>
    <row r="203" spans="1:22" ht="57" customHeight="1" x14ac:dyDescent="0.2">
      <c r="A203" s="10" t="str">
        <f>Questions!$A203</f>
        <v>HIPA-17</v>
      </c>
      <c r="B203" s="10" t="str">
        <f t="shared" si="41"/>
        <v>HIPA</v>
      </c>
      <c r="C203" s="10" t="str">
        <f>VLOOKUP($A203,Questions!$A$3:$L$333,2,0)&amp;""</f>
        <v>Does your application support varying levels of access to administrative tasks defined individually per user?</v>
      </c>
      <c r="D203" s="10" t="str">
        <f>VLOOKUP($A203,Questions!$A$3:$L$333,11,0)&amp;""</f>
        <v/>
      </c>
      <c r="E203" s="10" t="str">
        <f>VLOOKUP($A203,Questions!$A$3:$L$333,12,0)&amp;""</f>
        <v>Case-specific</v>
      </c>
      <c r="F203" s="10" t="e">
        <f>VLOOKUP($A203,#REF!,3,0)&amp;""</f>
        <v>#REF!</v>
      </c>
      <c r="G203" s="10" t="e">
        <f>VLOOKUP($A203,#REF!,6,0)&amp;""</f>
        <v>#REF!</v>
      </c>
      <c r="H203" s="10" t="e">
        <f>VLOOKUP($A203,#REF!,7,0)&amp;""</f>
        <v>#REF!</v>
      </c>
      <c r="I203" s="10" t="e">
        <f>VLOOKUP($A203,#REF!,8,0)&amp;""</f>
        <v>#REF!</v>
      </c>
      <c r="J203" s="10" t="e">
        <f>VLOOKUP($A203,#REF!,9,0)&amp;""</f>
        <v>#REF!</v>
      </c>
      <c r="K203" s="10" t="e">
        <f t="shared" si="42"/>
        <v>#REF!</v>
      </c>
      <c r="L203" s="74" t="e">
        <f>IF($E203="Not Scored", "N/A",IF(AND($D203='Auto Responses'!$J$27,$H203=""),"N/A",IF(AND($D203='Auto Responses'!$J$27,$H203='Auto Responses'!$J$7,),1,IF(AND($D203='Auto Responses'!$J$27,$H203='Auto Responses'!$J$8),0,IF($F203=$G203,1,0)))))</f>
        <v>#REF!</v>
      </c>
      <c r="M203" s="10" t="e">
        <f>VLOOKUP($A203,#REF!,10,0)&amp;""</f>
        <v>#REF!</v>
      </c>
      <c r="N203" s="10" t="e">
        <f t="shared" si="43"/>
        <v>#REF!</v>
      </c>
      <c r="O203" s="74" t="e">
        <f t="shared" si="44"/>
        <v>#REF!</v>
      </c>
      <c r="P203" s="74" t="e">
        <f t="shared" si="45"/>
        <v>#REF!</v>
      </c>
      <c r="Q203" s="74" t="e">
        <f t="shared" si="46"/>
        <v>#REF!</v>
      </c>
      <c r="R203" s="74" t="e">
        <f t="shared" si="39"/>
        <v>#REF!</v>
      </c>
      <c r="S203" s="74" t="e">
        <f t="shared" si="47"/>
        <v>#REF!</v>
      </c>
      <c r="T203" s="74" t="e">
        <f t="shared" si="48"/>
        <v>#REF!</v>
      </c>
      <c r="U203" s="74" t="e">
        <f t="shared" si="40"/>
        <v>#REF!</v>
      </c>
      <c r="V203" s="74" t="e">
        <f t="shared" si="49"/>
        <v>#REF!</v>
      </c>
    </row>
    <row r="204" spans="1:22" ht="57" customHeight="1" x14ac:dyDescent="0.2">
      <c r="A204" s="10" t="str">
        <f>Questions!$A204</f>
        <v>HIPA-18</v>
      </c>
      <c r="B204" s="10" t="str">
        <f t="shared" si="41"/>
        <v>HIPA</v>
      </c>
      <c r="C204" s="10" t="str">
        <f>VLOOKUP($A204,Questions!$A$3:$L$333,2,0)&amp;""</f>
        <v>Does your application support varying levels of access to records based on user ID?</v>
      </c>
      <c r="D204" s="10" t="str">
        <f>VLOOKUP($A204,Questions!$A$3:$L$333,11,0)&amp;""</f>
        <v/>
      </c>
      <c r="E204" s="10" t="str">
        <f>VLOOKUP($A204,Questions!$A$3:$L$333,12,0)&amp;""</f>
        <v>Case-specific</v>
      </c>
      <c r="F204" s="10" t="e">
        <f>VLOOKUP($A204,#REF!,3,0)&amp;""</f>
        <v>#REF!</v>
      </c>
      <c r="G204" s="10" t="e">
        <f>VLOOKUP($A204,#REF!,6,0)&amp;""</f>
        <v>#REF!</v>
      </c>
      <c r="H204" s="10" t="e">
        <f>VLOOKUP($A204,#REF!,7,0)&amp;""</f>
        <v>#REF!</v>
      </c>
      <c r="I204" s="10" t="e">
        <f>VLOOKUP($A204,#REF!,8,0)&amp;""</f>
        <v>#REF!</v>
      </c>
      <c r="J204" s="10" t="e">
        <f>VLOOKUP($A204,#REF!,9,0)&amp;""</f>
        <v>#REF!</v>
      </c>
      <c r="K204" s="10" t="e">
        <f t="shared" si="42"/>
        <v>#REF!</v>
      </c>
      <c r="L204" s="74" t="e">
        <f>IF($E204="Not Scored", "N/A",IF(AND($D204='Auto Responses'!$J$27,$H204=""),"N/A",IF(AND($D204='Auto Responses'!$J$27,$H204='Auto Responses'!$J$7,),1,IF(AND($D204='Auto Responses'!$J$27,$H204='Auto Responses'!$J$8),0,IF($F204=$G204,1,0)))))</f>
        <v>#REF!</v>
      </c>
      <c r="M204" s="10" t="e">
        <f>VLOOKUP($A204,#REF!,10,0)&amp;""</f>
        <v>#REF!</v>
      </c>
      <c r="N204" s="10" t="e">
        <f t="shared" si="43"/>
        <v>#REF!</v>
      </c>
      <c r="O204" s="74" t="e">
        <f t="shared" si="44"/>
        <v>#REF!</v>
      </c>
      <c r="P204" s="74" t="e">
        <f t="shared" si="45"/>
        <v>#REF!</v>
      </c>
      <c r="Q204" s="74" t="e">
        <f t="shared" si="46"/>
        <v>#REF!</v>
      </c>
      <c r="R204" s="74" t="e">
        <f t="shared" si="39"/>
        <v>#REF!</v>
      </c>
      <c r="S204" s="74" t="e">
        <f t="shared" si="47"/>
        <v>#REF!</v>
      </c>
      <c r="T204" s="74" t="e">
        <f t="shared" si="48"/>
        <v>#REF!</v>
      </c>
      <c r="U204" s="74" t="e">
        <f t="shared" si="40"/>
        <v>#REF!</v>
      </c>
      <c r="V204" s="74" t="e">
        <f t="shared" si="49"/>
        <v>#REF!</v>
      </c>
    </row>
    <row r="205" spans="1:22" ht="57" customHeight="1" x14ac:dyDescent="0.2">
      <c r="A205" s="10" t="str">
        <f>Questions!$A205</f>
        <v>HIPA-19</v>
      </c>
      <c r="B205" s="10" t="str">
        <f t="shared" si="41"/>
        <v>HIPA</v>
      </c>
      <c r="C205" s="10" t="str">
        <f>VLOOKUP($A205,Questions!$A$3:$L$333,2,0)&amp;""</f>
        <v>Is there a limit to the number of groups to which a user can be assigned?</v>
      </c>
      <c r="D205" s="10" t="str">
        <f>VLOOKUP($A205,Questions!$A$3:$L$333,11,0)&amp;""</f>
        <v/>
      </c>
      <c r="E205" s="10" t="str">
        <f>VLOOKUP($A205,Questions!$A$3:$L$333,12,0)&amp;""</f>
        <v>Case-specific</v>
      </c>
      <c r="F205" s="10" t="e">
        <f>VLOOKUP($A205,#REF!,3,0)&amp;""</f>
        <v>#REF!</v>
      </c>
      <c r="G205" s="10" t="e">
        <f>VLOOKUP($A205,#REF!,6,0)&amp;""</f>
        <v>#REF!</v>
      </c>
      <c r="H205" s="10" t="e">
        <f>VLOOKUP($A205,#REF!,7,0)&amp;""</f>
        <v>#REF!</v>
      </c>
      <c r="I205" s="10" t="e">
        <f>VLOOKUP($A205,#REF!,8,0)&amp;""</f>
        <v>#REF!</v>
      </c>
      <c r="J205" s="10" t="e">
        <f>VLOOKUP($A205,#REF!,9,0)&amp;""</f>
        <v>#REF!</v>
      </c>
      <c r="K205" s="10" t="e">
        <f t="shared" si="42"/>
        <v>#REF!</v>
      </c>
      <c r="L205" s="74" t="e">
        <f>IF($E205="Not Scored", "N/A",IF(AND($D205='Auto Responses'!$J$27,$H205=""),"N/A",IF(AND($D205='Auto Responses'!$J$27,$H205='Auto Responses'!$J$7,),1,IF(AND($D205='Auto Responses'!$J$27,$H205='Auto Responses'!$J$8),0,IF($F205=$G205,1,0)))))</f>
        <v>#REF!</v>
      </c>
      <c r="M205" s="10" t="e">
        <f>VLOOKUP($A205,#REF!,10,0)&amp;""</f>
        <v>#REF!</v>
      </c>
      <c r="N205" s="10" t="e">
        <f t="shared" si="43"/>
        <v>#REF!</v>
      </c>
      <c r="O205" s="74" t="e">
        <f t="shared" si="44"/>
        <v>#REF!</v>
      </c>
      <c r="P205" s="74" t="e">
        <f t="shared" si="45"/>
        <v>#REF!</v>
      </c>
      <c r="Q205" s="74" t="e">
        <f t="shared" si="46"/>
        <v>#REF!</v>
      </c>
      <c r="R205" s="74" t="e">
        <f t="shared" si="39"/>
        <v>#REF!</v>
      </c>
      <c r="S205" s="74" t="e">
        <f t="shared" si="47"/>
        <v>#REF!</v>
      </c>
      <c r="T205" s="74" t="e">
        <f t="shared" si="48"/>
        <v>#REF!</v>
      </c>
      <c r="U205" s="74" t="e">
        <f t="shared" si="40"/>
        <v>#REF!</v>
      </c>
      <c r="V205" s="74" t="e">
        <f t="shared" si="49"/>
        <v>#REF!</v>
      </c>
    </row>
    <row r="206" spans="1:22" ht="57" customHeight="1" x14ac:dyDescent="0.2">
      <c r="A206" s="10" t="str">
        <f>Questions!$A206</f>
        <v>HIPA-20</v>
      </c>
      <c r="B206" s="10" t="str">
        <f t="shared" si="41"/>
        <v>HIPA</v>
      </c>
      <c r="C206" s="10" t="str">
        <f>VLOOKUP($A206,Questions!$A$3:$L$333,2,0)&amp;""</f>
        <v>Do accounts used for solution provider-supplied remote support abide by the same authentication policies and access logging as the rest of the system?</v>
      </c>
      <c r="D206" s="10" t="str">
        <f>VLOOKUP($A206,Questions!$A$3:$L$333,11,0)&amp;""</f>
        <v/>
      </c>
      <c r="E206" s="10" t="str">
        <f>VLOOKUP($A206,Questions!$A$3:$L$333,12,0)&amp;""</f>
        <v>Case-specific</v>
      </c>
      <c r="F206" s="10" t="e">
        <f>VLOOKUP($A206,#REF!,3,0)&amp;""</f>
        <v>#REF!</v>
      </c>
      <c r="G206" s="10" t="e">
        <f>VLOOKUP($A206,#REF!,6,0)&amp;""</f>
        <v>#REF!</v>
      </c>
      <c r="H206" s="10" t="e">
        <f>VLOOKUP($A206,#REF!,7,0)&amp;""</f>
        <v>#REF!</v>
      </c>
      <c r="I206" s="10" t="e">
        <f>VLOOKUP($A206,#REF!,8,0)&amp;""</f>
        <v>#REF!</v>
      </c>
      <c r="J206" s="10" t="e">
        <f>VLOOKUP($A206,#REF!,9,0)&amp;""</f>
        <v>#REF!</v>
      </c>
      <c r="K206" s="10" t="e">
        <f t="shared" si="42"/>
        <v>#REF!</v>
      </c>
      <c r="L206" s="74" t="e">
        <f>IF($E206="Not Scored", "N/A",IF(AND($D206='Auto Responses'!$J$27,$H206=""),"N/A",IF(AND($D206='Auto Responses'!$J$27,$H206='Auto Responses'!$J$7,),1,IF(AND($D206='Auto Responses'!$J$27,$H206='Auto Responses'!$J$8),0,IF($F206=$G206,1,0)))))</f>
        <v>#REF!</v>
      </c>
      <c r="M206" s="10" t="e">
        <f>VLOOKUP($A206,#REF!,10,0)&amp;""</f>
        <v>#REF!</v>
      </c>
      <c r="N206" s="10" t="e">
        <f t="shared" si="43"/>
        <v>#REF!</v>
      </c>
      <c r="O206" s="74" t="e">
        <f t="shared" si="44"/>
        <v>#REF!</v>
      </c>
      <c r="P206" s="74" t="e">
        <f t="shared" si="45"/>
        <v>#REF!</v>
      </c>
      <c r="Q206" s="74" t="e">
        <f t="shared" si="46"/>
        <v>#REF!</v>
      </c>
      <c r="R206" s="74" t="e">
        <f t="shared" si="39"/>
        <v>#REF!</v>
      </c>
      <c r="S206" s="74" t="e">
        <f t="shared" si="47"/>
        <v>#REF!</v>
      </c>
      <c r="T206" s="74" t="e">
        <f t="shared" si="48"/>
        <v>#REF!</v>
      </c>
      <c r="U206" s="74" t="e">
        <f t="shared" si="40"/>
        <v>#REF!</v>
      </c>
      <c r="V206" s="74" t="e">
        <f t="shared" si="49"/>
        <v>#REF!</v>
      </c>
    </row>
    <row r="207" spans="1:22" ht="57" customHeight="1" x14ac:dyDescent="0.2">
      <c r="A207" s="10" t="str">
        <f>Questions!$A207</f>
        <v>HIPA-21</v>
      </c>
      <c r="B207" s="10" t="str">
        <f t="shared" si="41"/>
        <v>HIPA</v>
      </c>
      <c r="C207" s="10" t="str">
        <f>VLOOKUP($A207,Questions!$A$3:$L$333,2,0)&amp;""</f>
        <v>Does the application log record access including specific user, date/time of access, and originating IP or device?</v>
      </c>
      <c r="D207" s="10" t="str">
        <f>VLOOKUP($A207,Questions!$A$3:$L$333,11,0)&amp;""</f>
        <v/>
      </c>
      <c r="E207" s="10" t="str">
        <f>VLOOKUP($A207,Questions!$A$3:$L$333,12,0)&amp;""</f>
        <v>Case-specific</v>
      </c>
      <c r="F207" s="10" t="e">
        <f>VLOOKUP($A207,#REF!,3,0)&amp;""</f>
        <v>#REF!</v>
      </c>
      <c r="G207" s="10" t="e">
        <f>VLOOKUP($A207,#REF!,6,0)&amp;""</f>
        <v>#REF!</v>
      </c>
      <c r="H207" s="10" t="e">
        <f>VLOOKUP($A207,#REF!,7,0)&amp;""</f>
        <v>#REF!</v>
      </c>
      <c r="I207" s="10" t="e">
        <f>VLOOKUP($A207,#REF!,8,0)&amp;""</f>
        <v>#REF!</v>
      </c>
      <c r="J207" s="10" t="e">
        <f>VLOOKUP($A207,#REF!,9,0)&amp;""</f>
        <v>#REF!</v>
      </c>
      <c r="K207" s="10" t="e">
        <f t="shared" si="42"/>
        <v>#REF!</v>
      </c>
      <c r="L207" s="74" t="e">
        <f>IF($E207="Not Scored", "N/A",IF(AND($D207='Auto Responses'!$J$27,$H207=""),"N/A",IF(AND($D207='Auto Responses'!$J$27,$H207='Auto Responses'!$J$7,),1,IF(AND($D207='Auto Responses'!$J$27,$H207='Auto Responses'!$J$8),0,IF($F207=$G207,1,0)))))</f>
        <v>#REF!</v>
      </c>
      <c r="M207" s="10" t="e">
        <f>VLOOKUP($A207,#REF!,10,0)&amp;""</f>
        <v>#REF!</v>
      </c>
      <c r="N207" s="10" t="e">
        <f t="shared" si="43"/>
        <v>#REF!</v>
      </c>
      <c r="O207" s="74" t="e">
        <f t="shared" si="44"/>
        <v>#REF!</v>
      </c>
      <c r="P207" s="74" t="e">
        <f t="shared" si="45"/>
        <v>#REF!</v>
      </c>
      <c r="Q207" s="74" t="e">
        <f t="shared" si="46"/>
        <v>#REF!</v>
      </c>
      <c r="R207" s="74" t="e">
        <f t="shared" ref="R207:R238" si="50">R206+Q207</f>
        <v>#REF!</v>
      </c>
      <c r="S207" s="74" t="e">
        <f t="shared" si="47"/>
        <v>#REF!</v>
      </c>
      <c r="T207" s="74" t="e">
        <f t="shared" si="48"/>
        <v>#REF!</v>
      </c>
      <c r="U207" s="74" t="e">
        <f t="shared" ref="U207:U238" si="51">U206+T207</f>
        <v>#REF!</v>
      </c>
      <c r="V207" s="74" t="e">
        <f t="shared" si="49"/>
        <v>#REF!</v>
      </c>
    </row>
    <row r="208" spans="1:22" ht="57" customHeight="1" x14ac:dyDescent="0.2">
      <c r="A208" s="10" t="str">
        <f>Questions!$A208</f>
        <v>HIPA-22</v>
      </c>
      <c r="B208" s="10" t="str">
        <f t="shared" si="41"/>
        <v>HIPA</v>
      </c>
      <c r="C208" s="10" t="str">
        <f>VLOOKUP($A208,Questions!$A$3:$L$333,2,0)&amp;""</f>
        <v>Does the application log administrative activity, such as user account access changes and password changes, including specific user, date/time of changes, and originating IP or device?</v>
      </c>
      <c r="D208" s="10" t="str">
        <f>VLOOKUP($A208,Questions!$A$3:$L$333,11,0)&amp;""</f>
        <v/>
      </c>
      <c r="E208" s="10" t="str">
        <f>VLOOKUP($A208,Questions!$A$3:$L$333,12,0)&amp;""</f>
        <v>Case-specific</v>
      </c>
      <c r="F208" s="10" t="e">
        <f>VLOOKUP($A208,#REF!,3,0)&amp;""</f>
        <v>#REF!</v>
      </c>
      <c r="G208" s="10" t="e">
        <f>VLOOKUP($A208,#REF!,6,0)&amp;""</f>
        <v>#REF!</v>
      </c>
      <c r="H208" s="10" t="e">
        <f>VLOOKUP($A208,#REF!,7,0)&amp;""</f>
        <v>#REF!</v>
      </c>
      <c r="I208" s="10" t="e">
        <f>VLOOKUP($A208,#REF!,8,0)&amp;""</f>
        <v>#REF!</v>
      </c>
      <c r="J208" s="10" t="e">
        <f>VLOOKUP($A208,#REF!,9,0)&amp;""</f>
        <v>#REF!</v>
      </c>
      <c r="K208" s="10" t="e">
        <f t="shared" si="42"/>
        <v>#REF!</v>
      </c>
      <c r="L208" s="74" t="e">
        <f>IF($E208="Not Scored", "N/A",IF(AND($D208='Auto Responses'!$J$27,$H208=""),"N/A",IF(AND($D208='Auto Responses'!$J$27,$H208='Auto Responses'!$J$7,),1,IF(AND($D208='Auto Responses'!$J$27,$H208='Auto Responses'!$J$8),0,IF($F208=$G208,1,0)))))</f>
        <v>#REF!</v>
      </c>
      <c r="M208" s="10" t="e">
        <f>VLOOKUP($A208,#REF!,10,0)&amp;""</f>
        <v>#REF!</v>
      </c>
      <c r="N208" s="10" t="e">
        <f t="shared" si="43"/>
        <v>#REF!</v>
      </c>
      <c r="O208" s="74" t="e">
        <f t="shared" si="44"/>
        <v>#REF!</v>
      </c>
      <c r="P208" s="74" t="e">
        <f t="shared" si="45"/>
        <v>#REF!</v>
      </c>
      <c r="Q208" s="74" t="e">
        <f t="shared" si="46"/>
        <v>#REF!</v>
      </c>
      <c r="R208" s="74" t="e">
        <f t="shared" si="50"/>
        <v>#REF!</v>
      </c>
      <c r="S208" s="74" t="e">
        <f t="shared" si="47"/>
        <v>#REF!</v>
      </c>
      <c r="T208" s="74" t="e">
        <f t="shared" si="48"/>
        <v>#REF!</v>
      </c>
      <c r="U208" s="74" t="e">
        <f t="shared" si="51"/>
        <v>#REF!</v>
      </c>
      <c r="V208" s="74" t="e">
        <f t="shared" si="49"/>
        <v>#REF!</v>
      </c>
    </row>
    <row r="209" spans="1:22" ht="57" customHeight="1" x14ac:dyDescent="0.2">
      <c r="A209" s="10" t="str">
        <f>Questions!$A209</f>
        <v>HIPA-23</v>
      </c>
      <c r="B209" s="10" t="str">
        <f t="shared" si="41"/>
        <v>HIPA</v>
      </c>
      <c r="C209" s="10" t="str">
        <f>VLOOKUP($A209,Questions!$A$3:$L$333,2,0)&amp;""</f>
        <v>How long does the application keep access/change logs?</v>
      </c>
      <c r="D209" s="10" t="str">
        <f>VLOOKUP($A209,Questions!$A$3:$L$333,11,0)&amp;""</f>
        <v/>
      </c>
      <c r="E209" s="10" t="str">
        <f>VLOOKUP($A209,Questions!$A$3:$L$333,12,0)&amp;""</f>
        <v>Case-specific</v>
      </c>
      <c r="F209" s="10" t="e">
        <f>VLOOKUP($A209,#REF!,3,0)&amp;""</f>
        <v>#REF!</v>
      </c>
      <c r="G209" s="10" t="e">
        <f>VLOOKUP($A209,#REF!,6,0)&amp;""</f>
        <v>#REF!</v>
      </c>
      <c r="H209" s="10" t="e">
        <f>VLOOKUP($A209,#REF!,7,0)&amp;""</f>
        <v>#REF!</v>
      </c>
      <c r="I209" s="10" t="e">
        <f>VLOOKUP($A209,#REF!,8,0)&amp;""</f>
        <v>#REF!</v>
      </c>
      <c r="J209" s="10" t="e">
        <f>VLOOKUP($A209,#REF!,9,0)&amp;""</f>
        <v>#REF!</v>
      </c>
      <c r="K209" s="10" t="e">
        <f t="shared" si="42"/>
        <v>#REF!</v>
      </c>
      <c r="L209" s="74" t="e">
        <f>IF($E209="Not Scored", "N/A",IF(AND($D209='Auto Responses'!$J$27,$H209=""),"N/A",IF(AND($D209='Auto Responses'!$J$27,$H209='Auto Responses'!$J$7,),1,IF(AND($D209='Auto Responses'!$J$27,$H209='Auto Responses'!$J$8),0,IF($F209=$G209,1,0)))))</f>
        <v>#REF!</v>
      </c>
      <c r="M209" s="10" t="e">
        <f>VLOOKUP($A209,#REF!,10,0)&amp;""</f>
        <v>#REF!</v>
      </c>
      <c r="N209" s="10" t="e">
        <f t="shared" si="43"/>
        <v>#REF!</v>
      </c>
      <c r="O209" s="74" t="e">
        <f t="shared" si="44"/>
        <v>#REF!</v>
      </c>
      <c r="P209" s="74" t="e">
        <f t="shared" si="45"/>
        <v>#REF!</v>
      </c>
      <c r="Q209" s="74" t="e">
        <f t="shared" si="46"/>
        <v>#REF!</v>
      </c>
      <c r="R209" s="74" t="e">
        <f t="shared" si="50"/>
        <v>#REF!</v>
      </c>
      <c r="S209" s="74" t="e">
        <f t="shared" si="47"/>
        <v>#REF!</v>
      </c>
      <c r="T209" s="74" t="e">
        <f t="shared" si="48"/>
        <v>#REF!</v>
      </c>
      <c r="U209" s="74" t="e">
        <f t="shared" si="51"/>
        <v>#REF!</v>
      </c>
      <c r="V209" s="74" t="e">
        <f t="shared" si="49"/>
        <v>#REF!</v>
      </c>
    </row>
    <row r="210" spans="1:22" ht="57" customHeight="1" x14ac:dyDescent="0.2">
      <c r="A210" s="10" t="str">
        <f>Questions!$A210</f>
        <v>HIPA-24</v>
      </c>
      <c r="B210" s="10" t="str">
        <f t="shared" si="41"/>
        <v>HIPA</v>
      </c>
      <c r="C210" s="10" t="str">
        <f>VLOOKUP($A210,Questions!$A$3:$L$333,2,0)&amp;""</f>
        <v>Can the application logs be archived?</v>
      </c>
      <c r="D210" s="10" t="str">
        <f>VLOOKUP($A210,Questions!$A$3:$L$333,11,0)&amp;""</f>
        <v/>
      </c>
      <c r="E210" s="10" t="str">
        <f>VLOOKUP($A210,Questions!$A$3:$L$333,12,0)&amp;""</f>
        <v>Case-specific</v>
      </c>
      <c r="F210" s="10" t="e">
        <f>VLOOKUP($A210,#REF!,3,0)&amp;""</f>
        <v>#REF!</v>
      </c>
      <c r="G210" s="10" t="e">
        <f>VLOOKUP($A210,#REF!,6,0)&amp;""</f>
        <v>#REF!</v>
      </c>
      <c r="H210" s="10" t="e">
        <f>VLOOKUP($A210,#REF!,7,0)&amp;""</f>
        <v>#REF!</v>
      </c>
      <c r="I210" s="10" t="e">
        <f>VLOOKUP($A210,#REF!,8,0)&amp;""</f>
        <v>#REF!</v>
      </c>
      <c r="J210" s="10" t="e">
        <f>VLOOKUP($A210,#REF!,9,0)&amp;""</f>
        <v>#REF!</v>
      </c>
      <c r="K210" s="10" t="e">
        <f t="shared" si="42"/>
        <v>#REF!</v>
      </c>
      <c r="L210" s="74" t="e">
        <f>IF($E210="Not Scored", "N/A",IF(AND($D210='Auto Responses'!$J$27,$H210=""),"N/A",IF(AND($D210='Auto Responses'!$J$27,$H210='Auto Responses'!$J$7,),1,IF(AND($D210='Auto Responses'!$J$27,$H210='Auto Responses'!$J$8),0,IF($F210=$G210,1,0)))))</f>
        <v>#REF!</v>
      </c>
      <c r="M210" s="10" t="e">
        <f>VLOOKUP($A210,#REF!,10,0)&amp;""</f>
        <v>#REF!</v>
      </c>
      <c r="N210" s="10" t="e">
        <f t="shared" si="43"/>
        <v>#REF!</v>
      </c>
      <c r="O210" s="74" t="e">
        <f t="shared" si="44"/>
        <v>#REF!</v>
      </c>
      <c r="P210" s="74" t="e">
        <f t="shared" si="45"/>
        <v>#REF!</v>
      </c>
      <c r="Q210" s="74" t="e">
        <f t="shared" si="46"/>
        <v>#REF!</v>
      </c>
      <c r="R210" s="74" t="e">
        <f t="shared" si="50"/>
        <v>#REF!</v>
      </c>
      <c r="S210" s="74" t="e">
        <f t="shared" si="47"/>
        <v>#REF!</v>
      </c>
      <c r="T210" s="74" t="e">
        <f t="shared" si="48"/>
        <v>#REF!</v>
      </c>
      <c r="U210" s="74" t="e">
        <f t="shared" si="51"/>
        <v>#REF!</v>
      </c>
      <c r="V210" s="74" t="e">
        <f t="shared" si="49"/>
        <v>#REF!</v>
      </c>
    </row>
    <row r="211" spans="1:22" ht="57" customHeight="1" x14ac:dyDescent="0.2">
      <c r="A211" s="10" t="str">
        <f>Questions!$A211</f>
        <v>HIPA-25</v>
      </c>
      <c r="B211" s="10" t="str">
        <f t="shared" si="41"/>
        <v>HIPA</v>
      </c>
      <c r="C211" s="10" t="str">
        <f>VLOOKUP($A211,Questions!$A$3:$L$333,2,0)&amp;""</f>
        <v>Can the application logs be saved externally?</v>
      </c>
      <c r="D211" s="10" t="str">
        <f>VLOOKUP($A211,Questions!$A$3:$L$333,11,0)&amp;""</f>
        <v/>
      </c>
      <c r="E211" s="10" t="str">
        <f>VLOOKUP($A211,Questions!$A$3:$L$333,12,0)&amp;""</f>
        <v>Case-specific</v>
      </c>
      <c r="F211" s="10" t="e">
        <f>VLOOKUP($A211,#REF!,3,0)&amp;""</f>
        <v>#REF!</v>
      </c>
      <c r="G211" s="10" t="e">
        <f>VLOOKUP($A211,#REF!,6,0)&amp;""</f>
        <v>#REF!</v>
      </c>
      <c r="H211" s="10" t="e">
        <f>VLOOKUP($A211,#REF!,7,0)&amp;""</f>
        <v>#REF!</v>
      </c>
      <c r="I211" s="10" t="e">
        <f>VLOOKUP($A211,#REF!,8,0)&amp;""</f>
        <v>#REF!</v>
      </c>
      <c r="J211" s="10" t="e">
        <f>VLOOKUP($A211,#REF!,9,0)&amp;""</f>
        <v>#REF!</v>
      </c>
      <c r="K211" s="10" t="e">
        <f t="shared" si="42"/>
        <v>#REF!</v>
      </c>
      <c r="L211" s="74" t="e">
        <f>IF($E211="Not Scored", "N/A",IF(AND($D211='Auto Responses'!$J$27,$H211=""),"N/A",IF(AND($D211='Auto Responses'!$J$27,$H211='Auto Responses'!$J$7,),1,IF(AND($D211='Auto Responses'!$J$27,$H211='Auto Responses'!$J$8),0,IF($F211=$G211,1,0)))))</f>
        <v>#REF!</v>
      </c>
      <c r="M211" s="10" t="e">
        <f>VLOOKUP($A211,#REF!,10,0)&amp;""</f>
        <v>#REF!</v>
      </c>
      <c r="N211" s="10" t="e">
        <f t="shared" si="43"/>
        <v>#REF!</v>
      </c>
      <c r="O211" s="74" t="e">
        <f t="shared" si="44"/>
        <v>#REF!</v>
      </c>
      <c r="P211" s="74" t="e">
        <f t="shared" si="45"/>
        <v>#REF!</v>
      </c>
      <c r="Q211" s="74" t="e">
        <f t="shared" si="46"/>
        <v>#REF!</v>
      </c>
      <c r="R211" s="74" t="e">
        <f t="shared" si="50"/>
        <v>#REF!</v>
      </c>
      <c r="S211" s="74" t="e">
        <f t="shared" si="47"/>
        <v>#REF!</v>
      </c>
      <c r="T211" s="74" t="e">
        <f t="shared" si="48"/>
        <v>#REF!</v>
      </c>
      <c r="U211" s="74" t="e">
        <f t="shared" si="51"/>
        <v>#REF!</v>
      </c>
      <c r="V211" s="74" t="e">
        <f t="shared" si="49"/>
        <v>#REF!</v>
      </c>
    </row>
    <row r="212" spans="1:22" ht="57" customHeight="1" x14ac:dyDescent="0.2">
      <c r="A212" s="10" t="str">
        <f>Questions!$A212</f>
        <v>HIPA-26</v>
      </c>
      <c r="B212" s="10" t="str">
        <f t="shared" si="41"/>
        <v>HIPA</v>
      </c>
      <c r="C212" s="10" t="str">
        <f>VLOOKUP($A212,Questions!$A$3:$L$333,2,0)&amp;""</f>
        <v>Do you have a disaster recovery plan and emergency mode operation plan?</v>
      </c>
      <c r="D212" s="10" t="str">
        <f>VLOOKUP($A212,Questions!$A$3:$L$333,11,0)&amp;""</f>
        <v/>
      </c>
      <c r="E212" s="10" t="str">
        <f>VLOOKUP($A212,Questions!$A$3:$L$333,12,0)&amp;""</f>
        <v>Case-specific</v>
      </c>
      <c r="F212" s="10" t="e">
        <f>VLOOKUP($A212,#REF!,3,0)&amp;""</f>
        <v>#REF!</v>
      </c>
      <c r="G212" s="10" t="e">
        <f>VLOOKUP($A212,#REF!,6,0)&amp;""</f>
        <v>#REF!</v>
      </c>
      <c r="H212" s="10" t="e">
        <f>VLOOKUP($A212,#REF!,7,0)&amp;""</f>
        <v>#REF!</v>
      </c>
      <c r="I212" s="10" t="e">
        <f>VLOOKUP($A212,#REF!,8,0)&amp;""</f>
        <v>#REF!</v>
      </c>
      <c r="J212" s="10" t="e">
        <f>VLOOKUP($A212,#REF!,9,0)&amp;""</f>
        <v>#REF!</v>
      </c>
      <c r="K212" s="10" t="e">
        <f t="shared" si="42"/>
        <v>#REF!</v>
      </c>
      <c r="L212" s="74" t="e">
        <f>IF($E212="Not Scored", "N/A",IF(AND($D212='Auto Responses'!$J$27,$H212=""),"N/A",IF(AND($D212='Auto Responses'!$J$27,$H212='Auto Responses'!$J$7,),1,IF(AND($D212='Auto Responses'!$J$27,$H212='Auto Responses'!$J$8),0,IF($F212=$G212,1,0)))))</f>
        <v>#REF!</v>
      </c>
      <c r="M212" s="10" t="e">
        <f>VLOOKUP($A212,#REF!,10,0)&amp;""</f>
        <v>#REF!</v>
      </c>
      <c r="N212" s="10" t="e">
        <f t="shared" si="43"/>
        <v>#REF!</v>
      </c>
      <c r="O212" s="74" t="e">
        <f t="shared" si="44"/>
        <v>#REF!</v>
      </c>
      <c r="P212" s="74" t="e">
        <f t="shared" si="45"/>
        <v>#REF!</v>
      </c>
      <c r="Q212" s="74" t="e">
        <f t="shared" si="46"/>
        <v>#REF!</v>
      </c>
      <c r="R212" s="74" t="e">
        <f t="shared" si="50"/>
        <v>#REF!</v>
      </c>
      <c r="S212" s="74" t="e">
        <f t="shared" si="47"/>
        <v>#REF!</v>
      </c>
      <c r="T212" s="74" t="e">
        <f t="shared" si="48"/>
        <v>#REF!</v>
      </c>
      <c r="U212" s="74" t="e">
        <f t="shared" si="51"/>
        <v>#REF!</v>
      </c>
      <c r="V212" s="74" t="e">
        <f t="shared" si="49"/>
        <v>#REF!</v>
      </c>
    </row>
    <row r="213" spans="1:22" ht="57" customHeight="1" x14ac:dyDescent="0.2">
      <c r="A213" s="10" t="str">
        <f>Questions!$A213</f>
        <v>HIPA-27</v>
      </c>
      <c r="B213" s="10" t="str">
        <f t="shared" si="41"/>
        <v>HIPA</v>
      </c>
      <c r="C213" s="10" t="str">
        <f>VLOOKUP($A213,Questions!$A$3:$L$333,2,0)&amp;""</f>
        <v>Can you provide a HIPAA compliance attestation document?</v>
      </c>
      <c r="D213" s="10" t="str">
        <f>VLOOKUP($A213,Questions!$A$3:$L$333,11,0)&amp;""</f>
        <v/>
      </c>
      <c r="E213" s="10" t="str">
        <f>VLOOKUP($A213,Questions!$A$3:$L$333,12,0)&amp;""</f>
        <v>Case-specific</v>
      </c>
      <c r="F213" s="10" t="e">
        <f>VLOOKUP($A213,#REF!,3,0)&amp;""</f>
        <v>#REF!</v>
      </c>
      <c r="G213" s="10" t="e">
        <f>VLOOKUP($A213,#REF!,6,0)&amp;""</f>
        <v>#REF!</v>
      </c>
      <c r="H213" s="10" t="e">
        <f>VLOOKUP($A213,#REF!,7,0)&amp;""</f>
        <v>#REF!</v>
      </c>
      <c r="I213" s="10" t="e">
        <f>VLOOKUP($A213,#REF!,8,0)&amp;""</f>
        <v>#REF!</v>
      </c>
      <c r="J213" s="10" t="e">
        <f>VLOOKUP($A213,#REF!,9,0)&amp;""</f>
        <v>#REF!</v>
      </c>
      <c r="K213" s="10" t="e">
        <f t="shared" si="42"/>
        <v>#REF!</v>
      </c>
      <c r="L213" s="74" t="e">
        <f>IF($E213="Not Scored", "N/A",IF(AND($D213='Auto Responses'!$J$27,$H213=""),"N/A",IF(AND($D213='Auto Responses'!$J$27,$H213='Auto Responses'!$J$7,),1,IF(AND($D213='Auto Responses'!$J$27,$H213='Auto Responses'!$J$8),0,IF($F213=$G213,1,0)))))</f>
        <v>#REF!</v>
      </c>
      <c r="M213" s="10" t="e">
        <f>VLOOKUP($A213,#REF!,10,0)&amp;""</f>
        <v>#REF!</v>
      </c>
      <c r="N213" s="10" t="e">
        <f t="shared" si="43"/>
        <v>#REF!</v>
      </c>
      <c r="O213" s="74" t="e">
        <f t="shared" si="44"/>
        <v>#REF!</v>
      </c>
      <c r="P213" s="74" t="e">
        <f t="shared" si="45"/>
        <v>#REF!</v>
      </c>
      <c r="Q213" s="74" t="e">
        <f t="shared" si="46"/>
        <v>#REF!</v>
      </c>
      <c r="R213" s="74" t="e">
        <f t="shared" si="50"/>
        <v>#REF!</v>
      </c>
      <c r="S213" s="74" t="e">
        <f t="shared" si="47"/>
        <v>#REF!</v>
      </c>
      <c r="T213" s="74" t="e">
        <f t="shared" si="48"/>
        <v>#REF!</v>
      </c>
      <c r="U213" s="74" t="e">
        <f t="shared" si="51"/>
        <v>#REF!</v>
      </c>
      <c r="V213" s="74" t="e">
        <f t="shared" si="49"/>
        <v>#REF!</v>
      </c>
    </row>
    <row r="214" spans="1:22" ht="57" customHeight="1" x14ac:dyDescent="0.2">
      <c r="A214" s="10" t="str">
        <f>Questions!$A214</f>
        <v>HIPA-28</v>
      </c>
      <c r="B214" s="10" t="str">
        <f t="shared" si="41"/>
        <v>HIPA</v>
      </c>
      <c r="C214" s="10" t="str">
        <f>VLOOKUP($A214,Questions!$A$3:$L$333,2,0)&amp;""</f>
        <v>Are you willing to enter into a Business Associate Agreement (BAA)?</v>
      </c>
      <c r="D214" s="10" t="str">
        <f>VLOOKUP($A214,Questions!$A$3:$L$333,11,0)&amp;""</f>
        <v/>
      </c>
      <c r="E214" s="10" t="str">
        <f>VLOOKUP($A214,Questions!$A$3:$L$333,12,0)&amp;""</f>
        <v>Case-specific</v>
      </c>
      <c r="F214" s="10" t="e">
        <f>VLOOKUP($A214,#REF!,3,0)&amp;""</f>
        <v>#REF!</v>
      </c>
      <c r="G214" s="10" t="e">
        <f>VLOOKUP($A214,#REF!,6,0)&amp;""</f>
        <v>#REF!</v>
      </c>
      <c r="H214" s="10" t="e">
        <f>VLOOKUP($A214,#REF!,7,0)&amp;""</f>
        <v>#REF!</v>
      </c>
      <c r="I214" s="10" t="e">
        <f>VLOOKUP($A214,#REF!,8,0)&amp;""</f>
        <v>#REF!</v>
      </c>
      <c r="J214" s="10" t="e">
        <f>VLOOKUP($A214,#REF!,9,0)&amp;""</f>
        <v>#REF!</v>
      </c>
      <c r="K214" s="10" t="e">
        <f t="shared" si="42"/>
        <v>#REF!</v>
      </c>
      <c r="L214" s="74" t="e">
        <f>IF($E214="Not Scored", "N/A",IF(AND($D214='Auto Responses'!$J$27,$H214=""),"N/A",IF(AND($D214='Auto Responses'!$J$27,$H214='Auto Responses'!$J$7,),1,IF(AND($D214='Auto Responses'!$J$27,$H214='Auto Responses'!$J$8),0,IF($F214=$G214,1,0)))))</f>
        <v>#REF!</v>
      </c>
      <c r="M214" s="10" t="e">
        <f>VLOOKUP($A214,#REF!,10,0)&amp;""</f>
        <v>#REF!</v>
      </c>
      <c r="N214" s="10" t="e">
        <f t="shared" si="43"/>
        <v>#REF!</v>
      </c>
      <c r="O214" s="74" t="e">
        <f t="shared" si="44"/>
        <v>#REF!</v>
      </c>
      <c r="P214" s="74" t="e">
        <f t="shared" si="45"/>
        <v>#REF!</v>
      </c>
      <c r="Q214" s="74" t="e">
        <f t="shared" si="46"/>
        <v>#REF!</v>
      </c>
      <c r="R214" s="74" t="e">
        <f t="shared" si="50"/>
        <v>#REF!</v>
      </c>
      <c r="S214" s="74" t="e">
        <f t="shared" si="47"/>
        <v>#REF!</v>
      </c>
      <c r="T214" s="74" t="e">
        <f t="shared" si="48"/>
        <v>#REF!</v>
      </c>
      <c r="U214" s="74" t="e">
        <f t="shared" si="51"/>
        <v>#REF!</v>
      </c>
      <c r="V214" s="74" t="e">
        <f t="shared" si="49"/>
        <v>#REF!</v>
      </c>
    </row>
    <row r="215" spans="1:22" ht="57" customHeight="1" x14ac:dyDescent="0.2">
      <c r="A215" s="10" t="str">
        <f>Questions!$A215</f>
        <v>HIPA-29</v>
      </c>
      <c r="B215" s="10" t="str">
        <f t="shared" si="41"/>
        <v>HIPA</v>
      </c>
      <c r="C215" s="10" t="str">
        <f>VLOOKUP($A215,Questions!$A$3:$L$333,2,0)&amp;""</f>
        <v>Do your data backup and retention policies and practices meet HIPAA requirements?</v>
      </c>
      <c r="D215" s="10" t="str">
        <f>VLOOKUP($A215,Questions!$A$3:$L$333,11,0)&amp;""</f>
        <v/>
      </c>
      <c r="E215" s="10" t="str">
        <f>VLOOKUP($A215,Questions!$A$3:$L$333,12,0)&amp;""</f>
        <v>Case-specific</v>
      </c>
      <c r="F215" s="10" t="e">
        <f>VLOOKUP($A215,#REF!,3,0)&amp;""</f>
        <v>#REF!</v>
      </c>
      <c r="G215" s="10" t="e">
        <f>VLOOKUP($A215,#REF!,6,0)&amp;""</f>
        <v>#REF!</v>
      </c>
      <c r="H215" s="10" t="e">
        <f>VLOOKUP($A215,#REF!,7,0)&amp;""</f>
        <v>#REF!</v>
      </c>
      <c r="I215" s="10" t="e">
        <f>VLOOKUP($A215,#REF!,8,0)&amp;""</f>
        <v>#REF!</v>
      </c>
      <c r="J215" s="10" t="e">
        <f>VLOOKUP($A215,#REF!,9,0)&amp;""</f>
        <v>#REF!</v>
      </c>
      <c r="K215" s="10" t="e">
        <f t="shared" si="42"/>
        <v>#REF!</v>
      </c>
      <c r="L215" s="74" t="e">
        <f>IF($E215="Not Scored", "N/A",IF(AND($D215='Auto Responses'!$J$27,$H215=""),"N/A",IF(AND($D215='Auto Responses'!$J$27,$H215='Auto Responses'!$J$7,),1,IF(AND($D215='Auto Responses'!$J$27,$H215='Auto Responses'!$J$8),0,IF($F215=$G215,1,0)))))</f>
        <v>#REF!</v>
      </c>
      <c r="M215" s="10" t="e">
        <f>VLOOKUP($A215,#REF!,10,0)&amp;""</f>
        <v>#REF!</v>
      </c>
      <c r="N215" s="10" t="e">
        <f t="shared" si="43"/>
        <v>#REF!</v>
      </c>
      <c r="O215" s="74" t="e">
        <f t="shared" si="44"/>
        <v>#REF!</v>
      </c>
      <c r="P215" s="74" t="e">
        <f t="shared" si="45"/>
        <v>#REF!</v>
      </c>
      <c r="Q215" s="74" t="e">
        <f t="shared" si="46"/>
        <v>#REF!</v>
      </c>
      <c r="R215" s="74" t="e">
        <f t="shared" si="50"/>
        <v>#REF!</v>
      </c>
      <c r="S215" s="74" t="e">
        <f t="shared" si="47"/>
        <v>#REF!</v>
      </c>
      <c r="T215" s="74" t="e">
        <f t="shared" si="48"/>
        <v>#REF!</v>
      </c>
      <c r="U215" s="74" t="e">
        <f t="shared" si="51"/>
        <v>#REF!</v>
      </c>
      <c r="V215" s="74" t="e">
        <f t="shared" si="49"/>
        <v>#REF!</v>
      </c>
    </row>
    <row r="216" spans="1:22" ht="57" customHeight="1" x14ac:dyDescent="0.2">
      <c r="A216" s="10" t="str">
        <f>Questions!$A216</f>
        <v>PCID-01</v>
      </c>
      <c r="B216" s="10" t="str">
        <f t="shared" si="41"/>
        <v>PCID</v>
      </c>
      <c r="C216" s="10" t="str">
        <f>VLOOKUP($A216,Questions!$A$3:$L$333,2,0)&amp;""</f>
        <v>Do you have a current, executed within the past year, Attestation of Compliance (AoC) or Report on Compliance (RoC)?*</v>
      </c>
      <c r="D216" s="10" t="str">
        <f>VLOOKUP($A216,Questions!$A$3:$L$333,11,0)&amp;""</f>
        <v/>
      </c>
      <c r="E216" s="10" t="str">
        <f>VLOOKUP($A216,Questions!$A$3:$L$333,12,0)&amp;""</f>
        <v>Case-Specific</v>
      </c>
      <c r="F216" s="10" t="e">
        <f>VLOOKUP($A216,#REF!,3,0)&amp;""</f>
        <v>#REF!</v>
      </c>
      <c r="G216" s="10" t="e">
        <f>VLOOKUP($A216,#REF!,6,0)&amp;""</f>
        <v>#REF!</v>
      </c>
      <c r="H216" s="10" t="e">
        <f>VLOOKUP($A216,#REF!,7,0)&amp;""</f>
        <v>#REF!</v>
      </c>
      <c r="I216" s="10" t="e">
        <f>VLOOKUP($A216,#REF!,8,0)&amp;""</f>
        <v>#REF!</v>
      </c>
      <c r="J216" s="10" t="e">
        <f>VLOOKUP($A216,#REF!,9,0)&amp;""</f>
        <v>#REF!</v>
      </c>
      <c r="K216" s="10" t="e">
        <f t="shared" si="42"/>
        <v>#REF!</v>
      </c>
      <c r="L216" s="74" t="e">
        <f>IF($E216="Not Scored", "N/A",IF(AND($D216='Auto Responses'!$J$27,$H216=""),"N/A",IF(AND($D216='Auto Responses'!$J$27,$H216='Auto Responses'!$J$7,),1,IF(AND($D216='Auto Responses'!$J$27,$H216='Auto Responses'!$J$8),0,IF($F216=$G216,1,0)))))</f>
        <v>#REF!</v>
      </c>
      <c r="M216" s="10" t="e">
        <f>VLOOKUP($A216,#REF!,10,0)&amp;""</f>
        <v>#REF!</v>
      </c>
      <c r="N216" s="10" t="e">
        <f t="shared" si="43"/>
        <v>#REF!</v>
      </c>
      <c r="O216" s="74" t="e">
        <f t="shared" si="44"/>
        <v>#REF!</v>
      </c>
      <c r="P216" s="74" t="e">
        <f t="shared" si="45"/>
        <v>#REF!</v>
      </c>
      <c r="Q216" s="74" t="e">
        <f t="shared" si="46"/>
        <v>#REF!</v>
      </c>
      <c r="R216" s="74" t="e">
        <f t="shared" si="50"/>
        <v>#REF!</v>
      </c>
      <c r="S216" s="74" t="e">
        <f t="shared" si="47"/>
        <v>#REF!</v>
      </c>
      <c r="T216" s="74" t="e">
        <f t="shared" si="48"/>
        <v>#REF!</v>
      </c>
      <c r="U216" s="74" t="e">
        <f t="shared" si="51"/>
        <v>#REF!</v>
      </c>
      <c r="V216" s="74" t="e">
        <f t="shared" si="49"/>
        <v>#REF!</v>
      </c>
    </row>
    <row r="217" spans="1:22" ht="57" customHeight="1" x14ac:dyDescent="0.2">
      <c r="A217" s="10" t="str">
        <f>Questions!$A217</f>
        <v>PCID-02</v>
      </c>
      <c r="B217" s="10" t="str">
        <f t="shared" si="41"/>
        <v>PCID</v>
      </c>
      <c r="C217" s="10" t="str">
        <f>VLOOKUP($A217,Questions!$A$3:$L$333,2,0)&amp;""</f>
        <v>Is the application listed as an approved Payment Application Data Security Standard (PA-DSS) application?*</v>
      </c>
      <c r="D217" s="10" t="str">
        <f>VLOOKUP($A217,Questions!$A$3:$L$333,11,0)&amp;""</f>
        <v/>
      </c>
      <c r="E217" s="10" t="str">
        <f>VLOOKUP($A217,Questions!$A$3:$L$333,12,0)&amp;""</f>
        <v>Case-Specific</v>
      </c>
      <c r="F217" s="10" t="e">
        <f>VLOOKUP($A217,#REF!,3,0)&amp;""</f>
        <v>#REF!</v>
      </c>
      <c r="G217" s="10" t="e">
        <f>VLOOKUP($A217,#REF!,6,0)&amp;""</f>
        <v>#REF!</v>
      </c>
      <c r="H217" s="10" t="e">
        <f>VLOOKUP($A217,#REF!,7,0)&amp;""</f>
        <v>#REF!</v>
      </c>
      <c r="I217" s="10" t="e">
        <f>VLOOKUP($A217,#REF!,8,0)&amp;""</f>
        <v>#REF!</v>
      </c>
      <c r="J217" s="10" t="e">
        <f>VLOOKUP($A217,#REF!,9,0)&amp;""</f>
        <v>#REF!</v>
      </c>
      <c r="K217" s="10" t="e">
        <f t="shared" si="42"/>
        <v>#REF!</v>
      </c>
      <c r="L217" s="74" t="e">
        <f>IF($E217="Not Scored", "N/A",IF(AND($D217='Auto Responses'!$J$27,$H217=""),"N/A",IF(AND($D217='Auto Responses'!$J$27,$H217='Auto Responses'!$J$7,),1,IF(AND($D217='Auto Responses'!$J$27,$H217='Auto Responses'!$J$8),0,IF($F217=$G217,1,0)))))</f>
        <v>#REF!</v>
      </c>
      <c r="M217" s="10" t="e">
        <f>VLOOKUP($A217,#REF!,10,0)&amp;""</f>
        <v>#REF!</v>
      </c>
      <c r="N217" s="10" t="e">
        <f t="shared" si="43"/>
        <v>#REF!</v>
      </c>
      <c r="O217" s="74" t="e">
        <f t="shared" si="44"/>
        <v>#REF!</v>
      </c>
      <c r="P217" s="74" t="e">
        <f t="shared" si="45"/>
        <v>#REF!</v>
      </c>
      <c r="Q217" s="74" t="e">
        <f t="shared" si="46"/>
        <v>#REF!</v>
      </c>
      <c r="R217" s="74" t="e">
        <f t="shared" si="50"/>
        <v>#REF!</v>
      </c>
      <c r="S217" s="74" t="e">
        <f t="shared" si="47"/>
        <v>#REF!</v>
      </c>
      <c r="T217" s="74" t="e">
        <f t="shared" si="48"/>
        <v>#REF!</v>
      </c>
      <c r="U217" s="74" t="e">
        <f t="shared" si="51"/>
        <v>#REF!</v>
      </c>
      <c r="V217" s="74" t="e">
        <f t="shared" si="49"/>
        <v>#REF!</v>
      </c>
    </row>
    <row r="218" spans="1:22" ht="57" customHeight="1" x14ac:dyDescent="0.2">
      <c r="A218" s="10" t="str">
        <f>Questions!$A218</f>
        <v>PCID-03</v>
      </c>
      <c r="B218" s="10" t="str">
        <f t="shared" si="41"/>
        <v>PCID</v>
      </c>
      <c r="C218" s="10" t="str">
        <f>VLOOKUP($A218,Questions!$A$3:$L$333,2,0)&amp;""</f>
        <v>Does the system or solutions use a third party to collect, store, process, or transmit cardholder (payment/credit/debt card) data?*</v>
      </c>
      <c r="D218" s="10" t="str">
        <f>VLOOKUP($A218,Questions!$A$3:$L$333,11,0)&amp;""</f>
        <v/>
      </c>
      <c r="E218" s="10" t="str">
        <f>VLOOKUP($A218,Questions!$A$3:$L$333,12,0)&amp;""</f>
        <v>Case-Specific</v>
      </c>
      <c r="F218" s="10" t="e">
        <f>VLOOKUP($A218,#REF!,3,0)&amp;""</f>
        <v>#REF!</v>
      </c>
      <c r="G218" s="10" t="e">
        <f>VLOOKUP($A218,#REF!,6,0)&amp;""</f>
        <v>#REF!</v>
      </c>
      <c r="H218" s="10" t="e">
        <f>VLOOKUP($A218,#REF!,7,0)&amp;""</f>
        <v>#REF!</v>
      </c>
      <c r="I218" s="10" t="e">
        <f>VLOOKUP($A218,#REF!,8,0)&amp;""</f>
        <v>#REF!</v>
      </c>
      <c r="J218" s="10" t="e">
        <f>VLOOKUP($A218,#REF!,9,0)&amp;""</f>
        <v>#REF!</v>
      </c>
      <c r="K218" s="10" t="e">
        <f t="shared" si="42"/>
        <v>#REF!</v>
      </c>
      <c r="L218" s="74" t="e">
        <f>IF($E218="Not Scored", "N/A",IF(AND($D218='Auto Responses'!$J$27,$H218=""),"N/A",IF(AND($D218='Auto Responses'!$J$27,$H218='Auto Responses'!$J$7,),1,IF(AND($D218='Auto Responses'!$J$27,$H218='Auto Responses'!$J$8),0,IF($F218=$G218,1,0)))))</f>
        <v>#REF!</v>
      </c>
      <c r="M218" s="10" t="e">
        <f>VLOOKUP($A218,#REF!,10,0)&amp;""</f>
        <v>#REF!</v>
      </c>
      <c r="N218" s="10" t="e">
        <f t="shared" si="43"/>
        <v>#REF!</v>
      </c>
      <c r="O218" s="74" t="e">
        <f t="shared" si="44"/>
        <v>#REF!</v>
      </c>
      <c r="P218" s="74" t="e">
        <f t="shared" si="45"/>
        <v>#REF!</v>
      </c>
      <c r="Q218" s="74" t="e">
        <f t="shared" si="46"/>
        <v>#REF!</v>
      </c>
      <c r="R218" s="74" t="e">
        <f t="shared" si="50"/>
        <v>#REF!</v>
      </c>
      <c r="S218" s="74" t="e">
        <f t="shared" si="47"/>
        <v>#REF!</v>
      </c>
      <c r="T218" s="74" t="e">
        <f t="shared" si="48"/>
        <v>#REF!</v>
      </c>
      <c r="U218" s="74" t="e">
        <f t="shared" si="51"/>
        <v>#REF!</v>
      </c>
      <c r="V218" s="74" t="e">
        <f t="shared" si="49"/>
        <v>#REF!</v>
      </c>
    </row>
    <row r="219" spans="1:22" ht="57" customHeight="1" x14ac:dyDescent="0.2">
      <c r="A219" s="10" t="str">
        <f>Questions!$A219</f>
        <v>PCID-04</v>
      </c>
      <c r="B219" s="10" t="str">
        <f t="shared" si="41"/>
        <v>PCID</v>
      </c>
      <c r="C219" s="10" t="str">
        <f>VLOOKUP($A219,Questions!$A$3:$L$333,2,0)&amp;""</f>
        <v>Do your systems or solutions store, process, or transmit cardholder (payment/credit/debt card) data?</v>
      </c>
      <c r="D219" s="10" t="str">
        <f>VLOOKUP($A219,Questions!$A$3:$L$333,11,0)&amp;""</f>
        <v/>
      </c>
      <c r="E219" s="10" t="str">
        <f>VLOOKUP($A219,Questions!$A$3:$L$333,12,0)&amp;""</f>
        <v>Case-Specific</v>
      </c>
      <c r="F219" s="10" t="e">
        <f>VLOOKUP($A219,#REF!,3,0)&amp;""</f>
        <v>#REF!</v>
      </c>
      <c r="G219" s="10" t="e">
        <f>VLOOKUP($A219,#REF!,6,0)&amp;""</f>
        <v>#REF!</v>
      </c>
      <c r="H219" s="10" t="e">
        <f>VLOOKUP($A219,#REF!,7,0)&amp;""</f>
        <v>#REF!</v>
      </c>
      <c r="I219" s="10" t="e">
        <f>VLOOKUP($A219,#REF!,8,0)&amp;""</f>
        <v>#REF!</v>
      </c>
      <c r="J219" s="10" t="e">
        <f>VLOOKUP($A219,#REF!,9,0)&amp;""</f>
        <v>#REF!</v>
      </c>
      <c r="K219" s="10" t="e">
        <f t="shared" si="42"/>
        <v>#REF!</v>
      </c>
      <c r="L219" s="74" t="e">
        <f>IF($E219="Not Scored", "N/A",IF(AND($D219='Auto Responses'!$J$27,$H219=""),"N/A",IF(AND($D219='Auto Responses'!$J$27,$H219='Auto Responses'!$J$7,),1,IF(AND($D219='Auto Responses'!$J$27,$H219='Auto Responses'!$J$8),0,IF($F219=$G219,1,0)))))</f>
        <v>#REF!</v>
      </c>
      <c r="M219" s="10" t="e">
        <f>VLOOKUP($A219,#REF!,10,0)&amp;""</f>
        <v>#REF!</v>
      </c>
      <c r="N219" s="10" t="e">
        <f t="shared" si="43"/>
        <v>#REF!</v>
      </c>
      <c r="O219" s="74" t="e">
        <f t="shared" si="44"/>
        <v>#REF!</v>
      </c>
      <c r="P219" s="74" t="e">
        <f t="shared" si="45"/>
        <v>#REF!</v>
      </c>
      <c r="Q219" s="74" t="e">
        <f t="shared" si="46"/>
        <v>#REF!</v>
      </c>
      <c r="R219" s="74" t="e">
        <f t="shared" si="50"/>
        <v>#REF!</v>
      </c>
      <c r="S219" s="74" t="e">
        <f t="shared" si="47"/>
        <v>#REF!</v>
      </c>
      <c r="T219" s="74" t="e">
        <f t="shared" si="48"/>
        <v>#REF!</v>
      </c>
      <c r="U219" s="74" t="e">
        <f t="shared" si="51"/>
        <v>#REF!</v>
      </c>
      <c r="V219" s="74" t="e">
        <f t="shared" si="49"/>
        <v>#REF!</v>
      </c>
    </row>
    <row r="220" spans="1:22" ht="57" customHeight="1" x14ac:dyDescent="0.2">
      <c r="A220" s="10" t="str">
        <f>Questions!$A220</f>
        <v>PCID-05</v>
      </c>
      <c r="B220" s="10" t="str">
        <f t="shared" si="41"/>
        <v>PCID</v>
      </c>
      <c r="C220" s="10" t="str">
        <f>VLOOKUP($A220,Questions!$A$3:$L$333,2,0)&amp;""</f>
        <v>Are you compliant with the Payment Card Industry Data Security Standard (PCI DSS)?</v>
      </c>
      <c r="D220" s="10" t="str">
        <f>VLOOKUP($A220,Questions!$A$3:$L$333,11,0)&amp;""</f>
        <v/>
      </c>
      <c r="E220" s="10" t="str">
        <f>VLOOKUP($A220,Questions!$A$3:$L$333,12,0)&amp;""</f>
        <v>Case-Specific</v>
      </c>
      <c r="F220" s="10" t="e">
        <f>VLOOKUP($A220,#REF!,3,0)&amp;""</f>
        <v>#REF!</v>
      </c>
      <c r="G220" s="10" t="e">
        <f>VLOOKUP($A220,#REF!,6,0)&amp;""</f>
        <v>#REF!</v>
      </c>
      <c r="H220" s="10" t="e">
        <f>VLOOKUP($A220,#REF!,7,0)&amp;""</f>
        <v>#REF!</v>
      </c>
      <c r="I220" s="10" t="e">
        <f>VLOOKUP($A220,#REF!,8,0)&amp;""</f>
        <v>#REF!</v>
      </c>
      <c r="J220" s="10" t="e">
        <f>VLOOKUP($A220,#REF!,9,0)&amp;""</f>
        <v>#REF!</v>
      </c>
      <c r="K220" s="10" t="e">
        <f t="shared" si="42"/>
        <v>#REF!</v>
      </c>
      <c r="L220" s="74" t="e">
        <f>IF($E220="Not Scored", "N/A",IF(AND($D220='Auto Responses'!$J$27,$H220=""),"N/A",IF(AND($D220='Auto Responses'!$J$27,$H220='Auto Responses'!$J$7,),1,IF(AND($D220='Auto Responses'!$J$27,$H220='Auto Responses'!$J$8),0,IF($F220=$G220,1,0)))))</f>
        <v>#REF!</v>
      </c>
      <c r="M220" s="10" t="e">
        <f>VLOOKUP($A220,#REF!,10,0)&amp;""</f>
        <v>#REF!</v>
      </c>
      <c r="N220" s="10" t="e">
        <f t="shared" si="43"/>
        <v>#REF!</v>
      </c>
      <c r="O220" s="74" t="e">
        <f t="shared" si="44"/>
        <v>#REF!</v>
      </c>
      <c r="P220" s="74" t="e">
        <f t="shared" si="45"/>
        <v>#REF!</v>
      </c>
      <c r="Q220" s="74" t="e">
        <f t="shared" si="46"/>
        <v>#REF!</v>
      </c>
      <c r="R220" s="74" t="e">
        <f t="shared" si="50"/>
        <v>#REF!</v>
      </c>
      <c r="S220" s="74" t="e">
        <f t="shared" si="47"/>
        <v>#REF!</v>
      </c>
      <c r="T220" s="74" t="e">
        <f t="shared" si="48"/>
        <v>#REF!</v>
      </c>
      <c r="U220" s="74" t="e">
        <f t="shared" si="51"/>
        <v>#REF!</v>
      </c>
      <c r="V220" s="74" t="e">
        <f t="shared" si="49"/>
        <v>#REF!</v>
      </c>
    </row>
    <row r="221" spans="1:22" ht="57" customHeight="1" x14ac:dyDescent="0.2">
      <c r="A221" s="10" t="str">
        <f>Questions!$A221</f>
        <v>PCID-06</v>
      </c>
      <c r="B221" s="10" t="str">
        <f t="shared" si="41"/>
        <v>PCID</v>
      </c>
      <c r="C221" s="10" t="str">
        <f>VLOOKUP($A221,Questions!$A$3:$L$333,2,0)&amp;""</f>
        <v>Are you classified as a service provider?</v>
      </c>
      <c r="D221" s="10" t="str">
        <f>VLOOKUP($A221,Questions!$A$3:$L$333,11,0)&amp;""</f>
        <v/>
      </c>
      <c r="E221" s="10" t="str">
        <f>VLOOKUP($A221,Questions!$A$3:$L$333,12,0)&amp;""</f>
        <v>Case-Specific</v>
      </c>
      <c r="F221" s="10" t="e">
        <f>VLOOKUP($A221,#REF!,3,0)&amp;""</f>
        <v>#REF!</v>
      </c>
      <c r="G221" s="10" t="e">
        <f>VLOOKUP($A221,#REF!,6,0)&amp;""</f>
        <v>#REF!</v>
      </c>
      <c r="H221" s="10" t="e">
        <f>VLOOKUP($A221,#REF!,7,0)&amp;""</f>
        <v>#REF!</v>
      </c>
      <c r="I221" s="10" t="e">
        <f>VLOOKUP($A221,#REF!,8,0)&amp;""</f>
        <v>#REF!</v>
      </c>
      <c r="J221" s="10" t="e">
        <f>VLOOKUP($A221,#REF!,9,0)&amp;""</f>
        <v>#REF!</v>
      </c>
      <c r="K221" s="10" t="e">
        <f t="shared" si="42"/>
        <v>#REF!</v>
      </c>
      <c r="L221" s="74" t="e">
        <f>IF($E221="Not Scored", "N/A",IF(AND($D221='Auto Responses'!$J$27,$H221=""),"N/A",IF(AND($D221='Auto Responses'!$J$27,$H221='Auto Responses'!$J$7,),1,IF(AND($D221='Auto Responses'!$J$27,$H221='Auto Responses'!$J$8),0,IF($F221=$G221,1,0)))))</f>
        <v>#REF!</v>
      </c>
      <c r="M221" s="10" t="e">
        <f>VLOOKUP($A221,#REF!,10,0)&amp;""</f>
        <v>#REF!</v>
      </c>
      <c r="N221" s="10" t="e">
        <f t="shared" si="43"/>
        <v>#REF!</v>
      </c>
      <c r="O221" s="74" t="e">
        <f t="shared" si="44"/>
        <v>#REF!</v>
      </c>
      <c r="P221" s="74" t="e">
        <f t="shared" si="45"/>
        <v>#REF!</v>
      </c>
      <c r="Q221" s="74" t="e">
        <f t="shared" si="46"/>
        <v>#REF!</v>
      </c>
      <c r="R221" s="74" t="e">
        <f t="shared" si="50"/>
        <v>#REF!</v>
      </c>
      <c r="S221" s="74" t="e">
        <f t="shared" si="47"/>
        <v>#REF!</v>
      </c>
      <c r="T221" s="74" t="e">
        <f t="shared" si="48"/>
        <v>#REF!</v>
      </c>
      <c r="U221" s="74" t="e">
        <f t="shared" si="51"/>
        <v>#REF!</v>
      </c>
      <c r="V221" s="74" t="e">
        <f t="shared" si="49"/>
        <v>#REF!</v>
      </c>
    </row>
    <row r="222" spans="1:22" ht="57" customHeight="1" x14ac:dyDescent="0.2">
      <c r="A222" s="10" t="str">
        <f>Questions!$A222</f>
        <v>PCID-07</v>
      </c>
      <c r="B222" s="10" t="str">
        <f t="shared" si="41"/>
        <v>PCID</v>
      </c>
      <c r="C222" s="10" t="str">
        <f>VLOOKUP($A222,Questions!$A$3:$L$333,2,0)&amp;""</f>
        <v>Are you on the list of Visa approved service providers?</v>
      </c>
      <c r="D222" s="10" t="str">
        <f>VLOOKUP($A222,Questions!$A$3:$L$333,11,0)&amp;""</f>
        <v/>
      </c>
      <c r="E222" s="10" t="str">
        <f>VLOOKUP($A222,Questions!$A$3:$L$333,12,0)&amp;""</f>
        <v>Case-Specific</v>
      </c>
      <c r="F222" s="10" t="e">
        <f>VLOOKUP($A222,#REF!,3,0)&amp;""</f>
        <v>#REF!</v>
      </c>
      <c r="G222" s="10" t="e">
        <f>VLOOKUP($A222,#REF!,6,0)&amp;""</f>
        <v>#REF!</v>
      </c>
      <c r="H222" s="10" t="e">
        <f>VLOOKUP($A222,#REF!,7,0)&amp;""</f>
        <v>#REF!</v>
      </c>
      <c r="I222" s="10" t="e">
        <f>VLOOKUP($A222,#REF!,8,0)&amp;""</f>
        <v>#REF!</v>
      </c>
      <c r="J222" s="10" t="e">
        <f>VLOOKUP($A222,#REF!,9,0)&amp;""</f>
        <v>#REF!</v>
      </c>
      <c r="K222" s="10" t="e">
        <f t="shared" si="42"/>
        <v>#REF!</v>
      </c>
      <c r="L222" s="74" t="e">
        <f>IF($E222="Not Scored", "N/A",IF(AND($D222='Auto Responses'!$J$27,$H222=""),"N/A",IF(AND($D222='Auto Responses'!$J$27,$H222='Auto Responses'!$J$7,),1,IF(AND($D222='Auto Responses'!$J$27,$H222='Auto Responses'!$J$8),0,IF($F222=$G222,1,0)))))</f>
        <v>#REF!</v>
      </c>
      <c r="M222" s="10" t="e">
        <f>VLOOKUP($A222,#REF!,10,0)&amp;""</f>
        <v>#REF!</v>
      </c>
      <c r="N222" s="10" t="e">
        <f t="shared" si="43"/>
        <v>#REF!</v>
      </c>
      <c r="O222" s="74" t="e">
        <f t="shared" si="44"/>
        <v>#REF!</v>
      </c>
      <c r="P222" s="74" t="e">
        <f t="shared" si="45"/>
        <v>#REF!</v>
      </c>
      <c r="Q222" s="74" t="e">
        <f t="shared" si="46"/>
        <v>#REF!</v>
      </c>
      <c r="R222" s="74" t="e">
        <f t="shared" si="50"/>
        <v>#REF!</v>
      </c>
      <c r="S222" s="74" t="e">
        <f t="shared" si="47"/>
        <v>#REF!</v>
      </c>
      <c r="T222" s="74" t="e">
        <f t="shared" si="48"/>
        <v>#REF!</v>
      </c>
      <c r="U222" s="74" t="e">
        <f t="shared" si="51"/>
        <v>#REF!</v>
      </c>
      <c r="V222" s="74" t="e">
        <f t="shared" si="49"/>
        <v>#REF!</v>
      </c>
    </row>
    <row r="223" spans="1:22" ht="57" customHeight="1" x14ac:dyDescent="0.2">
      <c r="A223" s="10" t="str">
        <f>Questions!$A223</f>
        <v>PCID-08</v>
      </c>
      <c r="B223" s="10" t="str">
        <f t="shared" si="41"/>
        <v>PCID</v>
      </c>
      <c r="C223" s="10" t="str">
        <f>VLOOKUP($A223,Questions!$A$3:$L$333,2,0)&amp;""</f>
        <v>Are you classified as a merchant? If so, what level (1, 2, 3, 4)?</v>
      </c>
      <c r="D223" s="10" t="str">
        <f>VLOOKUP($A223,Questions!$A$3:$L$333,11,0)&amp;""</f>
        <v/>
      </c>
      <c r="E223" s="10" t="str">
        <f>VLOOKUP($A223,Questions!$A$3:$L$333,12,0)&amp;""</f>
        <v>Case-Specific</v>
      </c>
      <c r="F223" s="10" t="e">
        <f>VLOOKUP($A223,#REF!,3,0)&amp;""</f>
        <v>#REF!</v>
      </c>
      <c r="G223" s="10" t="e">
        <f>VLOOKUP($A223,#REF!,6,0)&amp;""</f>
        <v>#REF!</v>
      </c>
      <c r="H223" s="10" t="e">
        <f>VLOOKUP($A223,#REF!,7,0)&amp;""</f>
        <v>#REF!</v>
      </c>
      <c r="I223" s="10" t="e">
        <f>VLOOKUP($A223,#REF!,8,0)&amp;""</f>
        <v>#REF!</v>
      </c>
      <c r="J223" s="10" t="e">
        <f>VLOOKUP($A223,#REF!,9,0)&amp;""</f>
        <v>#REF!</v>
      </c>
      <c r="K223" s="10" t="e">
        <f t="shared" si="42"/>
        <v>#REF!</v>
      </c>
      <c r="L223" s="74" t="e">
        <f>IF($E223="Not Scored", "N/A",IF(AND($D223='Auto Responses'!$J$27,$H223=""),"N/A",IF(AND($D223='Auto Responses'!$J$27,$H223='Auto Responses'!$J$7,),1,IF(AND($D223='Auto Responses'!$J$27,$H223='Auto Responses'!$J$8),0,IF($F223=$G223,1,0)))))</f>
        <v>#REF!</v>
      </c>
      <c r="M223" s="10" t="e">
        <f>VLOOKUP($A223,#REF!,10,0)&amp;""</f>
        <v>#REF!</v>
      </c>
      <c r="N223" s="10" t="e">
        <f t="shared" si="43"/>
        <v>#REF!</v>
      </c>
      <c r="O223" s="74" t="e">
        <f t="shared" si="44"/>
        <v>#REF!</v>
      </c>
      <c r="P223" s="74" t="e">
        <f t="shared" si="45"/>
        <v>#REF!</v>
      </c>
      <c r="Q223" s="74" t="e">
        <f t="shared" si="46"/>
        <v>#REF!</v>
      </c>
      <c r="R223" s="74" t="e">
        <f t="shared" si="50"/>
        <v>#REF!</v>
      </c>
      <c r="S223" s="74" t="e">
        <f t="shared" si="47"/>
        <v>#REF!</v>
      </c>
      <c r="T223" s="74" t="e">
        <f t="shared" si="48"/>
        <v>#REF!</v>
      </c>
      <c r="U223" s="74" t="e">
        <f t="shared" si="51"/>
        <v>#REF!</v>
      </c>
      <c r="V223" s="74" t="e">
        <f t="shared" si="49"/>
        <v>#REF!</v>
      </c>
    </row>
    <row r="224" spans="1:22" ht="57" customHeight="1" x14ac:dyDescent="0.2">
      <c r="A224" s="10" t="str">
        <f>Questions!$A224</f>
        <v>PCID-09</v>
      </c>
      <c r="B224" s="10" t="str">
        <f t="shared" si="41"/>
        <v>PCID</v>
      </c>
      <c r="C224" s="10" t="str">
        <f>VLOOKUP($A224,Questions!$A$3:$L$333,2,0)&amp;""</f>
        <v>Describe the architecture employed by the system to verify and authorize credit card transactions.</v>
      </c>
      <c r="D224" s="10" t="str">
        <f>VLOOKUP($A224,Questions!$A$3:$L$333,11,0)&amp;""</f>
        <v>Neutral until evaluated</v>
      </c>
      <c r="E224" s="10" t="str">
        <f>VLOOKUP($A224,Questions!$A$3:$L$333,12,0)&amp;""</f>
        <v>Case-Specific</v>
      </c>
      <c r="F224" s="10" t="e">
        <f>VLOOKUP($A224,#REF!,3,0)&amp;""</f>
        <v>#REF!</v>
      </c>
      <c r="G224" s="10" t="e">
        <f>VLOOKUP($A224,#REF!,6,0)&amp;""</f>
        <v>#REF!</v>
      </c>
      <c r="H224" s="10" t="e">
        <f>VLOOKUP($A224,#REF!,7,0)&amp;""</f>
        <v>#REF!</v>
      </c>
      <c r="I224" s="10" t="e">
        <f>VLOOKUP($A224,#REF!,8,0)&amp;""</f>
        <v>#REF!</v>
      </c>
      <c r="J224" s="10" t="e">
        <f>VLOOKUP($A224,#REF!,9,0)&amp;""</f>
        <v>#REF!</v>
      </c>
      <c r="K224" s="10" t="e">
        <f t="shared" si="42"/>
        <v>#REF!</v>
      </c>
      <c r="L224" s="74" t="e">
        <f>IF($E224="Not Scored", "N/A",IF(AND($D224='Auto Responses'!$J$27,$H224=""),"N/A",IF(AND($D224='Auto Responses'!$J$27,$H224='Auto Responses'!$J$7,),1,IF(AND($D224='Auto Responses'!$J$27,$H224='Auto Responses'!$J$8),0,IF($F224=$G224,1,0)))))</f>
        <v>#REF!</v>
      </c>
      <c r="M224" s="10" t="e">
        <f>VLOOKUP($A224,#REF!,10,0)&amp;""</f>
        <v>#REF!</v>
      </c>
      <c r="N224" s="10" t="e">
        <f t="shared" si="43"/>
        <v>#REF!</v>
      </c>
      <c r="O224" s="74" t="e">
        <f t="shared" si="44"/>
        <v>#REF!</v>
      </c>
      <c r="P224" s="74" t="e">
        <f t="shared" si="45"/>
        <v>#REF!</v>
      </c>
      <c r="Q224" s="74" t="e">
        <f t="shared" si="46"/>
        <v>#REF!</v>
      </c>
      <c r="R224" s="74" t="e">
        <f t="shared" si="50"/>
        <v>#REF!</v>
      </c>
      <c r="S224" s="74" t="e">
        <f t="shared" si="47"/>
        <v>#REF!</v>
      </c>
      <c r="T224" s="74" t="e">
        <f t="shared" si="48"/>
        <v>#REF!</v>
      </c>
      <c r="U224" s="74" t="e">
        <f t="shared" si="51"/>
        <v>#REF!</v>
      </c>
      <c r="V224" s="74" t="e">
        <f t="shared" si="49"/>
        <v>#REF!</v>
      </c>
    </row>
    <row r="225" spans="1:22" ht="57" customHeight="1" x14ac:dyDescent="0.2">
      <c r="A225" s="10" t="str">
        <f>Questions!$A225</f>
        <v>PCID-10</v>
      </c>
      <c r="B225" s="10" t="str">
        <f t="shared" si="41"/>
        <v>PCID</v>
      </c>
      <c r="C225" s="10" t="str">
        <f>VLOOKUP($A225,Questions!$A$3:$L$333,2,0)&amp;""</f>
        <v>What payment processors/gateways does the system support?</v>
      </c>
      <c r="D225" s="10" t="str">
        <f>VLOOKUP($A225,Questions!$A$3:$L$333,11,0)&amp;""</f>
        <v/>
      </c>
      <c r="E225" s="10" t="str">
        <f>VLOOKUP($A225,Questions!$A$3:$L$333,12,0)&amp;""</f>
        <v>Case-Specific</v>
      </c>
      <c r="F225" s="10" t="e">
        <f>VLOOKUP($A225,#REF!,3,0)&amp;""</f>
        <v>#REF!</v>
      </c>
      <c r="G225" s="10" t="e">
        <f>VLOOKUP($A225,#REF!,6,0)&amp;""</f>
        <v>#REF!</v>
      </c>
      <c r="H225" s="10" t="e">
        <f>VLOOKUP($A225,#REF!,7,0)&amp;""</f>
        <v>#REF!</v>
      </c>
      <c r="I225" s="10" t="e">
        <f>VLOOKUP($A225,#REF!,8,0)&amp;""</f>
        <v>#REF!</v>
      </c>
      <c r="J225" s="10" t="e">
        <f>VLOOKUP($A225,#REF!,9,0)&amp;""</f>
        <v>#REF!</v>
      </c>
      <c r="K225" s="10" t="e">
        <f t="shared" si="42"/>
        <v>#REF!</v>
      </c>
      <c r="L225" s="74" t="e">
        <f>IF($E225="Not Scored", "N/A",IF(AND($D225='Auto Responses'!$J$27,$H225=""),"N/A",IF(AND($D225='Auto Responses'!$J$27,$H225='Auto Responses'!$J$7,),1,IF(AND($D225='Auto Responses'!$J$27,$H225='Auto Responses'!$J$8),0,IF($F225=$G225,1,0)))))</f>
        <v>#REF!</v>
      </c>
      <c r="M225" s="10" t="e">
        <f>VLOOKUP($A225,#REF!,10,0)&amp;""</f>
        <v>#REF!</v>
      </c>
      <c r="N225" s="10" t="e">
        <f t="shared" si="43"/>
        <v>#REF!</v>
      </c>
      <c r="O225" s="74" t="e">
        <f t="shared" si="44"/>
        <v>#REF!</v>
      </c>
      <c r="P225" s="74" t="e">
        <f t="shared" si="45"/>
        <v>#REF!</v>
      </c>
      <c r="Q225" s="74" t="e">
        <f t="shared" si="46"/>
        <v>#REF!</v>
      </c>
      <c r="R225" s="74" t="e">
        <f t="shared" si="50"/>
        <v>#REF!</v>
      </c>
      <c r="S225" s="74" t="e">
        <f t="shared" si="47"/>
        <v>#REF!</v>
      </c>
      <c r="T225" s="74" t="e">
        <f t="shared" si="48"/>
        <v>#REF!</v>
      </c>
      <c r="U225" s="74" t="e">
        <f t="shared" si="51"/>
        <v>#REF!</v>
      </c>
      <c r="V225" s="74" t="e">
        <f t="shared" si="49"/>
        <v>#REF!</v>
      </c>
    </row>
    <row r="226" spans="1:22" ht="57" customHeight="1" x14ac:dyDescent="0.2">
      <c r="A226" s="10" t="str">
        <f>Questions!$A226</f>
        <v>PCID-11</v>
      </c>
      <c r="B226" s="10" t="str">
        <f t="shared" si="41"/>
        <v>PCID</v>
      </c>
      <c r="C226" s="10" t="str">
        <f>VLOOKUP($A226,Questions!$A$3:$L$333,2,0)&amp;""</f>
        <v>Can the application be installed in a PCI DSS–compliant manner?</v>
      </c>
      <c r="D226" s="10" t="str">
        <f>VLOOKUP($A226,Questions!$A$3:$L$333,11,0)&amp;""</f>
        <v/>
      </c>
      <c r="E226" s="10" t="str">
        <f>VLOOKUP($A226,Questions!$A$3:$L$333,12,0)&amp;""</f>
        <v>Case-Specific</v>
      </c>
      <c r="F226" s="10" t="e">
        <f>VLOOKUP($A226,#REF!,3,0)&amp;""</f>
        <v>#REF!</v>
      </c>
      <c r="G226" s="10" t="e">
        <f>VLOOKUP($A226,#REF!,6,0)&amp;""</f>
        <v>#REF!</v>
      </c>
      <c r="H226" s="10" t="e">
        <f>VLOOKUP($A226,#REF!,7,0)&amp;""</f>
        <v>#REF!</v>
      </c>
      <c r="I226" s="10" t="e">
        <f>VLOOKUP($A226,#REF!,8,0)&amp;""</f>
        <v>#REF!</v>
      </c>
      <c r="J226" s="10" t="e">
        <f>VLOOKUP($A226,#REF!,9,0)&amp;""</f>
        <v>#REF!</v>
      </c>
      <c r="K226" s="10" t="e">
        <f t="shared" si="42"/>
        <v>#REF!</v>
      </c>
      <c r="L226" s="74" t="e">
        <f>IF($E226="Not Scored", "N/A",IF(AND($D226='Auto Responses'!$J$27,$H226=""),"N/A",IF(AND($D226='Auto Responses'!$J$27,$H226='Auto Responses'!$J$7,),1,IF(AND($D226='Auto Responses'!$J$27,$H226='Auto Responses'!$J$8),0,IF($F226=$G226,1,0)))))</f>
        <v>#REF!</v>
      </c>
      <c r="M226" s="10" t="e">
        <f>VLOOKUP($A226,#REF!,10,0)&amp;""</f>
        <v>#REF!</v>
      </c>
      <c r="N226" s="10" t="e">
        <f t="shared" si="43"/>
        <v>#REF!</v>
      </c>
      <c r="O226" s="74" t="e">
        <f t="shared" si="44"/>
        <v>#REF!</v>
      </c>
      <c r="P226" s="74" t="e">
        <f t="shared" si="45"/>
        <v>#REF!</v>
      </c>
      <c r="Q226" s="74" t="e">
        <f t="shared" si="46"/>
        <v>#REF!</v>
      </c>
      <c r="R226" s="74" t="e">
        <f t="shared" si="50"/>
        <v>#REF!</v>
      </c>
      <c r="S226" s="74" t="e">
        <f t="shared" si="47"/>
        <v>#REF!</v>
      </c>
      <c r="T226" s="74" t="e">
        <f t="shared" si="48"/>
        <v>#REF!</v>
      </c>
      <c r="U226" s="74" t="e">
        <f t="shared" si="51"/>
        <v>#REF!</v>
      </c>
      <c r="V226" s="74" t="e">
        <f t="shared" si="49"/>
        <v>#REF!</v>
      </c>
    </row>
    <row r="227" spans="1:22" ht="71.25" customHeight="1" x14ac:dyDescent="0.2">
      <c r="A227" s="10" t="str">
        <f>Questions!$A227</f>
        <v>PCID-12</v>
      </c>
      <c r="B227" s="10" t="str">
        <f t="shared" si="41"/>
        <v>PCID</v>
      </c>
      <c r="C227" s="10" t="str">
        <f>VLOOKUP($A227,Questions!$A$3:$L$333,2,0)&amp;""</f>
        <v>Include documentation describing the system's abilities to comply with the PCI DSS and any features or capabilities of the system that must be added or changed in order to operate in compliance with the standards.</v>
      </c>
      <c r="D227" s="10" t="str">
        <f>VLOOKUP($A227,Questions!$A$3:$L$333,11,0)&amp;""</f>
        <v/>
      </c>
      <c r="E227" s="10" t="str">
        <f>VLOOKUP($A227,Questions!$A$3:$L$333,12,0)&amp;""</f>
        <v>Case-Specific</v>
      </c>
      <c r="F227" s="10" t="e">
        <f>VLOOKUP($A227,#REF!,3,0)&amp;""</f>
        <v>#REF!</v>
      </c>
      <c r="G227" s="10" t="e">
        <f>VLOOKUP($A227,#REF!,6,0)&amp;""</f>
        <v>#REF!</v>
      </c>
      <c r="H227" s="10" t="e">
        <f>VLOOKUP($A227,#REF!,7,0)&amp;""</f>
        <v>#REF!</v>
      </c>
      <c r="I227" s="10" t="e">
        <f>VLOOKUP($A227,#REF!,8,0)&amp;""</f>
        <v>#REF!</v>
      </c>
      <c r="J227" s="10" t="e">
        <f>VLOOKUP($A227,#REF!,9,0)&amp;""</f>
        <v>#REF!</v>
      </c>
      <c r="K227" s="10" t="e">
        <f t="shared" si="42"/>
        <v>#REF!</v>
      </c>
      <c r="L227" s="74" t="e">
        <f>IF($E227="Not Scored", "N/A",IF(AND($D227='Auto Responses'!$J$27,$H227=""),"N/A",IF(AND($D227='Auto Responses'!$J$27,$H227='Auto Responses'!$J$7,),1,IF(AND($D227='Auto Responses'!$J$27,$H227='Auto Responses'!$J$8),0,IF($F227=$G227,1,0)))))</f>
        <v>#REF!</v>
      </c>
      <c r="M227" s="10" t="e">
        <f>VLOOKUP($A227,#REF!,10,0)&amp;""</f>
        <v>#REF!</v>
      </c>
      <c r="N227" s="10" t="e">
        <f t="shared" si="43"/>
        <v>#REF!</v>
      </c>
      <c r="O227" s="74" t="e">
        <f t="shared" si="44"/>
        <v>#REF!</v>
      </c>
      <c r="P227" s="74" t="e">
        <f t="shared" si="45"/>
        <v>#REF!</v>
      </c>
      <c r="Q227" s="74" t="e">
        <f t="shared" si="46"/>
        <v>#REF!</v>
      </c>
      <c r="R227" s="74" t="e">
        <f t="shared" si="50"/>
        <v>#REF!</v>
      </c>
      <c r="S227" s="74" t="e">
        <f t="shared" si="47"/>
        <v>#REF!</v>
      </c>
      <c r="T227" s="74" t="e">
        <f t="shared" si="48"/>
        <v>#REF!</v>
      </c>
      <c r="U227" s="74" t="e">
        <f t="shared" si="51"/>
        <v>#REF!</v>
      </c>
      <c r="V227" s="74" t="e">
        <f t="shared" si="49"/>
        <v>#REF!</v>
      </c>
    </row>
    <row r="228" spans="1:22" ht="57" customHeight="1" x14ac:dyDescent="0.2">
      <c r="A228" s="10" t="str">
        <f>Questions!$A228</f>
        <v>OPEM-01</v>
      </c>
      <c r="B228" s="10" t="str">
        <f t="shared" si="41"/>
        <v>OPEM</v>
      </c>
      <c r="C228" s="10" t="str">
        <f>VLOOKUP($A228,Questions!$A$3:$L$333,2,0)&amp;""</f>
        <v>Do you support role-based access control (RBAC) for system administrators?</v>
      </c>
      <c r="D228" s="10" t="str">
        <f>VLOOKUP($A228,Questions!$A$3:$L$333,11,0)&amp;""</f>
        <v/>
      </c>
      <c r="E228" s="10" t="str">
        <f>VLOOKUP($A228,Questions!$A$3:$L$333,12,0)&amp;""</f>
        <v>Case-Specific</v>
      </c>
      <c r="F228" s="10" t="e">
        <f>VLOOKUP($A228,#REF!,3,0)&amp;""</f>
        <v>#REF!</v>
      </c>
      <c r="G228" s="10" t="e">
        <f>VLOOKUP($A228,#REF!,6,0)&amp;""</f>
        <v>#REF!</v>
      </c>
      <c r="H228" s="10" t="e">
        <f>VLOOKUP($A228,#REF!,7,0)&amp;""</f>
        <v>#REF!</v>
      </c>
      <c r="I228" s="10" t="e">
        <f>VLOOKUP($A228,#REF!,8,0)&amp;""</f>
        <v>#REF!</v>
      </c>
      <c r="J228" s="10" t="e">
        <f>VLOOKUP($A228,#REF!,9,0)&amp;""</f>
        <v>#REF!</v>
      </c>
      <c r="K228" s="10" t="e">
        <f t="shared" si="42"/>
        <v>#REF!</v>
      </c>
      <c r="L228" s="74" t="e">
        <f>IF($E228="Not Scored", "N/A",IF(AND($D228='Auto Responses'!$J$27,$H228=""),"N/A",IF(AND($D228='Auto Responses'!$J$27,$H228='Auto Responses'!$J$7,),1,IF(AND($D228='Auto Responses'!$J$27,$H228='Auto Responses'!$J$8),0,IF($F228=$G228,1,0)))))</f>
        <v>#REF!</v>
      </c>
      <c r="M228" s="10" t="e">
        <f>VLOOKUP($A228,#REF!,10,0)&amp;""</f>
        <v>#REF!</v>
      </c>
      <c r="N228" s="10" t="e">
        <f t="shared" si="43"/>
        <v>#REF!</v>
      </c>
      <c r="O228" s="74" t="e">
        <f t="shared" si="44"/>
        <v>#REF!</v>
      </c>
      <c r="P228" s="74" t="e">
        <f t="shared" si="45"/>
        <v>#REF!</v>
      </c>
      <c r="Q228" s="74" t="e">
        <f t="shared" si="46"/>
        <v>#REF!</v>
      </c>
      <c r="R228" s="74" t="e">
        <f t="shared" si="50"/>
        <v>#REF!</v>
      </c>
      <c r="S228" s="74" t="e">
        <f t="shared" si="47"/>
        <v>#REF!</v>
      </c>
      <c r="T228" s="74" t="e">
        <f t="shared" si="48"/>
        <v>#REF!</v>
      </c>
      <c r="U228" s="74" t="e">
        <f t="shared" si="51"/>
        <v>#REF!</v>
      </c>
      <c r="V228" s="74" t="e">
        <f t="shared" si="49"/>
        <v>#REF!</v>
      </c>
    </row>
    <row r="229" spans="1:22" ht="57" customHeight="1" x14ac:dyDescent="0.2">
      <c r="A229" s="10" t="str">
        <f>Questions!$A229</f>
        <v>OPEM-02</v>
      </c>
      <c r="B229" s="10" t="str">
        <f t="shared" si="41"/>
        <v>OPEM</v>
      </c>
      <c r="C229" s="10" t="str">
        <f>VLOOKUP($A229,Questions!$A$3:$L$333,2,0)&amp;""</f>
        <v>Can your employees access customer systems remotely?</v>
      </c>
      <c r="D229" s="10" t="str">
        <f>VLOOKUP($A229,Questions!$A$3:$L$333,11,0)&amp;""</f>
        <v/>
      </c>
      <c r="E229" s="10" t="str">
        <f>VLOOKUP($A229,Questions!$A$3:$L$333,12,0)&amp;""</f>
        <v>Case-Specific</v>
      </c>
      <c r="F229" s="10" t="e">
        <f>VLOOKUP($A229,#REF!,3,0)&amp;""</f>
        <v>#REF!</v>
      </c>
      <c r="G229" s="10" t="e">
        <f>VLOOKUP($A229,#REF!,6,0)&amp;""</f>
        <v>#REF!</v>
      </c>
      <c r="H229" s="10" t="e">
        <f>VLOOKUP($A229,#REF!,7,0)&amp;""</f>
        <v>#REF!</v>
      </c>
      <c r="I229" s="10" t="e">
        <f>VLOOKUP($A229,#REF!,8,0)&amp;""</f>
        <v>#REF!</v>
      </c>
      <c r="J229" s="10" t="e">
        <f>VLOOKUP($A229,#REF!,9,0)&amp;""</f>
        <v>#REF!</v>
      </c>
      <c r="K229" s="10" t="e">
        <f t="shared" si="42"/>
        <v>#REF!</v>
      </c>
      <c r="L229" s="74" t="e">
        <f>IF($E229="Not Scored", "N/A",IF(AND($D229='Auto Responses'!$J$27,$H229=""),"N/A",IF(AND($D229='Auto Responses'!$J$27,$H229='Auto Responses'!$J$7,),1,IF(AND($D229='Auto Responses'!$J$27,$H229='Auto Responses'!$J$8),0,IF($F229=$G229,1,0)))))</f>
        <v>#REF!</v>
      </c>
      <c r="M229" s="10" t="e">
        <f>VLOOKUP($A229,#REF!,10,0)&amp;""</f>
        <v>#REF!</v>
      </c>
      <c r="N229" s="10" t="e">
        <f t="shared" si="43"/>
        <v>#REF!</v>
      </c>
      <c r="O229" s="74" t="e">
        <f t="shared" si="44"/>
        <v>#REF!</v>
      </c>
      <c r="P229" s="74" t="e">
        <f t="shared" si="45"/>
        <v>#REF!</v>
      </c>
      <c r="Q229" s="74" t="e">
        <f t="shared" si="46"/>
        <v>#REF!</v>
      </c>
      <c r="R229" s="74" t="e">
        <f t="shared" si="50"/>
        <v>#REF!</v>
      </c>
      <c r="S229" s="74" t="e">
        <f t="shared" si="47"/>
        <v>#REF!</v>
      </c>
      <c r="T229" s="74" t="e">
        <f t="shared" si="48"/>
        <v>#REF!</v>
      </c>
      <c r="U229" s="74" t="e">
        <f t="shared" si="51"/>
        <v>#REF!</v>
      </c>
      <c r="V229" s="74" t="e">
        <f t="shared" si="49"/>
        <v>#REF!</v>
      </c>
    </row>
    <row r="230" spans="1:22" ht="57" customHeight="1" x14ac:dyDescent="0.2">
      <c r="A230" s="10" t="str">
        <f>Questions!$A230</f>
        <v>OPEM-03</v>
      </c>
      <c r="B230" s="10" t="str">
        <f t="shared" si="41"/>
        <v>OPEM</v>
      </c>
      <c r="C230" s="10" t="str">
        <f>VLOOKUP($A230,Questions!$A$3:$L$333,2,0)&amp;""</f>
        <v>Can you provide overall system and/or application architecture diagrams including a full description of the data communications architecture for all components of the system?</v>
      </c>
      <c r="D230" s="10" t="str">
        <f>VLOOKUP($A230,Questions!$A$3:$L$333,11,0)&amp;""</f>
        <v/>
      </c>
      <c r="E230" s="10" t="str">
        <f>VLOOKUP($A230,Questions!$A$3:$L$333,12,0)&amp;""</f>
        <v>Case-Specific</v>
      </c>
      <c r="F230" s="10" t="e">
        <f>VLOOKUP($A230,#REF!,3,0)&amp;""</f>
        <v>#REF!</v>
      </c>
      <c r="G230" s="10" t="e">
        <f>VLOOKUP($A230,#REF!,6,0)&amp;""</f>
        <v>#REF!</v>
      </c>
      <c r="H230" s="10" t="e">
        <f>VLOOKUP($A230,#REF!,7,0)&amp;""</f>
        <v>#REF!</v>
      </c>
      <c r="I230" s="10" t="e">
        <f>VLOOKUP($A230,#REF!,8,0)&amp;""</f>
        <v>#REF!</v>
      </c>
      <c r="J230" s="10" t="e">
        <f>VLOOKUP($A230,#REF!,9,0)&amp;""</f>
        <v>#REF!</v>
      </c>
      <c r="K230" s="10" t="e">
        <f t="shared" si="42"/>
        <v>#REF!</v>
      </c>
      <c r="L230" s="74" t="e">
        <f>IF($E230="Not Scored", "N/A",IF(AND($D230='Auto Responses'!$J$27,$H230=""),"N/A",IF(AND($D230='Auto Responses'!$J$27,$H230='Auto Responses'!$J$7,),1,IF(AND($D230='Auto Responses'!$J$27,$H230='Auto Responses'!$J$8),0,IF($F230=$G230,1,0)))))</f>
        <v>#REF!</v>
      </c>
      <c r="M230" s="10" t="e">
        <f>VLOOKUP($A230,#REF!,10,0)&amp;""</f>
        <v>#REF!</v>
      </c>
      <c r="N230" s="10" t="e">
        <f t="shared" si="43"/>
        <v>#REF!</v>
      </c>
      <c r="O230" s="74" t="e">
        <f t="shared" si="44"/>
        <v>#REF!</v>
      </c>
      <c r="P230" s="74" t="e">
        <f t="shared" si="45"/>
        <v>#REF!</v>
      </c>
      <c r="Q230" s="74" t="e">
        <f t="shared" si="46"/>
        <v>#REF!</v>
      </c>
      <c r="R230" s="74" t="e">
        <f t="shared" si="50"/>
        <v>#REF!</v>
      </c>
      <c r="S230" s="74" t="e">
        <f t="shared" si="47"/>
        <v>#REF!</v>
      </c>
      <c r="T230" s="74" t="e">
        <f t="shared" si="48"/>
        <v>#REF!</v>
      </c>
      <c r="U230" s="74" t="e">
        <f t="shared" si="51"/>
        <v>#REF!</v>
      </c>
      <c r="V230" s="74" t="e">
        <f t="shared" si="49"/>
        <v>#REF!</v>
      </c>
    </row>
    <row r="231" spans="1:22" ht="57" customHeight="1" x14ac:dyDescent="0.2">
      <c r="A231" s="10" t="str">
        <f>Questions!$A231</f>
        <v>OPEM-04</v>
      </c>
      <c r="B231" s="10" t="str">
        <f t="shared" si="41"/>
        <v>OPEM</v>
      </c>
      <c r="C231" s="10" t="str">
        <f>VLOOKUP($A231,Questions!$A$3:$L$333,2,0)&amp;""</f>
        <v>Do you require remote management of the system?</v>
      </c>
      <c r="D231" s="10" t="str">
        <f>VLOOKUP($A231,Questions!$A$3:$L$333,11,0)&amp;""</f>
        <v/>
      </c>
      <c r="E231" s="10" t="str">
        <f>VLOOKUP($A231,Questions!$A$3:$L$333,12,0)&amp;""</f>
        <v>Case-Specific</v>
      </c>
      <c r="F231" s="10" t="e">
        <f>VLOOKUP($A231,#REF!,3,0)&amp;""</f>
        <v>#REF!</v>
      </c>
      <c r="G231" s="10" t="e">
        <f>VLOOKUP($A231,#REF!,6,0)&amp;""</f>
        <v>#REF!</v>
      </c>
      <c r="H231" s="10" t="e">
        <f>VLOOKUP($A231,#REF!,7,0)&amp;""</f>
        <v>#REF!</v>
      </c>
      <c r="I231" s="10" t="e">
        <f>VLOOKUP($A231,#REF!,8,0)&amp;""</f>
        <v>#REF!</v>
      </c>
      <c r="J231" s="10" t="e">
        <f>VLOOKUP($A231,#REF!,9,0)&amp;""</f>
        <v>#REF!</v>
      </c>
      <c r="K231" s="10" t="e">
        <f t="shared" si="42"/>
        <v>#REF!</v>
      </c>
      <c r="L231" s="74" t="e">
        <f>IF($E231="Not Scored", "N/A",IF(AND($D231='Auto Responses'!$J$27,$H231=""),"N/A",IF(AND($D231='Auto Responses'!$J$27,$H231='Auto Responses'!$J$7,),1,IF(AND($D231='Auto Responses'!$J$27,$H231='Auto Responses'!$J$8),0,IF($F231=$G231,1,0)))))</f>
        <v>#REF!</v>
      </c>
      <c r="M231" s="10" t="e">
        <f>VLOOKUP($A231,#REF!,10,0)&amp;""</f>
        <v>#REF!</v>
      </c>
      <c r="N231" s="10" t="e">
        <f t="shared" si="43"/>
        <v>#REF!</v>
      </c>
      <c r="O231" s="74" t="e">
        <f t="shared" si="44"/>
        <v>#REF!</v>
      </c>
      <c r="P231" s="74" t="e">
        <f t="shared" si="45"/>
        <v>#REF!</v>
      </c>
      <c r="Q231" s="74" t="e">
        <f t="shared" si="46"/>
        <v>#REF!</v>
      </c>
      <c r="R231" s="74" t="e">
        <f t="shared" si="50"/>
        <v>#REF!</v>
      </c>
      <c r="S231" s="74" t="e">
        <f t="shared" si="47"/>
        <v>#REF!</v>
      </c>
      <c r="T231" s="74" t="e">
        <f t="shared" si="48"/>
        <v>#REF!</v>
      </c>
      <c r="U231" s="74" t="e">
        <f t="shared" si="51"/>
        <v>#REF!</v>
      </c>
      <c r="V231" s="74" t="e">
        <f t="shared" si="49"/>
        <v>#REF!</v>
      </c>
    </row>
    <row r="232" spans="1:22" ht="57" customHeight="1" x14ac:dyDescent="0.2">
      <c r="A232" s="10" t="str">
        <f>Questions!$A232</f>
        <v>OPEM-05</v>
      </c>
      <c r="B232" s="10" t="str">
        <f t="shared" si="41"/>
        <v>OPEM</v>
      </c>
      <c r="C232" s="10" t="str">
        <f>VLOOKUP($A232,Questions!$A$3:$L$333,2,0)&amp;""</f>
        <v>Are your remote actions and changes logged or otherwise visible to the campus? (IF YES to OPAP-06)</v>
      </c>
      <c r="D232" s="10" t="str">
        <f>VLOOKUP($A232,Questions!$A$3:$L$333,11,0)&amp;""</f>
        <v/>
      </c>
      <c r="E232" s="10" t="str">
        <f>VLOOKUP($A232,Questions!$A$3:$L$333,12,0)&amp;""</f>
        <v>Case-Specific</v>
      </c>
      <c r="F232" s="10" t="e">
        <f>VLOOKUP($A232,#REF!,3,0)&amp;""</f>
        <v>#REF!</v>
      </c>
      <c r="G232" s="10" t="e">
        <f>VLOOKUP($A232,#REF!,6,0)&amp;""</f>
        <v>#REF!</v>
      </c>
      <c r="H232" s="10" t="e">
        <f>VLOOKUP($A232,#REF!,7,0)&amp;""</f>
        <v>#REF!</v>
      </c>
      <c r="I232" s="10" t="e">
        <f>VLOOKUP($A232,#REF!,8,0)&amp;""</f>
        <v>#REF!</v>
      </c>
      <c r="J232" s="10" t="e">
        <f>VLOOKUP($A232,#REF!,9,0)&amp;""</f>
        <v>#REF!</v>
      </c>
      <c r="K232" s="10" t="e">
        <f t="shared" si="42"/>
        <v>#REF!</v>
      </c>
      <c r="L232" s="74" t="e">
        <f>IF($E232="Not Scored", "N/A",IF(AND($D232='Auto Responses'!$J$27,$H232=""),"N/A",IF(AND($D232='Auto Responses'!$J$27,$H232='Auto Responses'!$J$7,),1,IF(AND($D232='Auto Responses'!$J$27,$H232='Auto Responses'!$J$8),0,IF($F232=$G232,1,0)))))</f>
        <v>#REF!</v>
      </c>
      <c r="M232" s="10" t="e">
        <f>VLOOKUP($A232,#REF!,10,0)&amp;""</f>
        <v>#REF!</v>
      </c>
      <c r="N232" s="10" t="e">
        <f t="shared" si="43"/>
        <v>#REF!</v>
      </c>
      <c r="O232" s="74" t="e">
        <f t="shared" si="44"/>
        <v>#REF!</v>
      </c>
      <c r="P232" s="74" t="e">
        <f t="shared" si="45"/>
        <v>#REF!</v>
      </c>
      <c r="Q232" s="74" t="e">
        <f t="shared" si="46"/>
        <v>#REF!</v>
      </c>
      <c r="R232" s="74" t="e">
        <f t="shared" si="50"/>
        <v>#REF!</v>
      </c>
      <c r="S232" s="74" t="e">
        <f t="shared" si="47"/>
        <v>#REF!</v>
      </c>
      <c r="T232" s="74" t="e">
        <f t="shared" si="48"/>
        <v>#REF!</v>
      </c>
      <c r="U232" s="74" t="e">
        <f t="shared" si="51"/>
        <v>#REF!</v>
      </c>
      <c r="V232" s="74" t="e">
        <f t="shared" si="49"/>
        <v>#REF!</v>
      </c>
    </row>
    <row r="233" spans="1:22" ht="57" customHeight="1" x14ac:dyDescent="0.2">
      <c r="A233" s="10" t="str">
        <f>Questions!$A233</f>
        <v>OPEM-06</v>
      </c>
      <c r="B233" s="10" t="str">
        <f t="shared" si="41"/>
        <v>OPEM</v>
      </c>
      <c r="C233" s="10" t="str">
        <f>VLOOKUP($A233,Questions!$A$3:$L$333,2,0)&amp;""</f>
        <v>If you maintain remote access to the system, will you handle data in a FERPA-compliant manner?</v>
      </c>
      <c r="D233" s="10" t="str">
        <f>VLOOKUP($A233,Questions!$A$3:$L$333,11,0)&amp;""</f>
        <v/>
      </c>
      <c r="E233" s="10" t="str">
        <f>VLOOKUP($A233,Questions!$A$3:$L$333,12,0)&amp;""</f>
        <v>Case-Specific</v>
      </c>
      <c r="F233" s="10" t="e">
        <f>VLOOKUP($A233,#REF!,3,0)&amp;""</f>
        <v>#REF!</v>
      </c>
      <c r="G233" s="10" t="e">
        <f>VLOOKUP($A233,#REF!,6,0)&amp;""</f>
        <v>#REF!</v>
      </c>
      <c r="H233" s="10" t="e">
        <f>VLOOKUP($A233,#REF!,7,0)&amp;""</f>
        <v>#REF!</v>
      </c>
      <c r="I233" s="10" t="e">
        <f>VLOOKUP($A233,#REF!,8,0)&amp;""</f>
        <v>#REF!</v>
      </c>
      <c r="J233" s="10" t="e">
        <f>VLOOKUP($A233,#REF!,9,0)&amp;""</f>
        <v>#REF!</v>
      </c>
      <c r="K233" s="10" t="e">
        <f t="shared" si="42"/>
        <v>#REF!</v>
      </c>
      <c r="L233" s="74" t="e">
        <f>IF($E233="Not Scored", "N/A",IF(AND($D233='Auto Responses'!$J$27,$H233=""),"N/A",IF(AND($D233='Auto Responses'!$J$27,$H233='Auto Responses'!$J$7,),1,IF(AND($D233='Auto Responses'!$J$27,$H233='Auto Responses'!$J$8),0,IF($F233=$G233,1,0)))))</f>
        <v>#REF!</v>
      </c>
      <c r="M233" s="10" t="e">
        <f>VLOOKUP($A233,#REF!,10,0)&amp;""</f>
        <v>#REF!</v>
      </c>
      <c r="N233" s="10" t="e">
        <f t="shared" si="43"/>
        <v>#REF!</v>
      </c>
      <c r="O233" s="74" t="e">
        <f t="shared" si="44"/>
        <v>#REF!</v>
      </c>
      <c r="P233" s="74" t="e">
        <f t="shared" si="45"/>
        <v>#REF!</v>
      </c>
      <c r="Q233" s="74" t="e">
        <f t="shared" si="46"/>
        <v>#REF!</v>
      </c>
      <c r="R233" s="74" t="e">
        <f t="shared" si="50"/>
        <v>#REF!</v>
      </c>
      <c r="S233" s="74" t="e">
        <f t="shared" si="47"/>
        <v>#REF!</v>
      </c>
      <c r="T233" s="74" t="e">
        <f t="shared" si="48"/>
        <v>#REF!</v>
      </c>
      <c r="U233" s="74" t="e">
        <f t="shared" si="51"/>
        <v>#REF!</v>
      </c>
      <c r="V233" s="74" t="e">
        <f t="shared" si="49"/>
        <v>#REF!</v>
      </c>
    </row>
    <row r="234" spans="1:22" ht="57" customHeight="1" x14ac:dyDescent="0.2">
      <c r="A234" s="10" t="str">
        <f>Questions!$A234</f>
        <v>OPEM-07</v>
      </c>
      <c r="B234" s="10" t="str">
        <f t="shared" si="41"/>
        <v>OPEM</v>
      </c>
      <c r="C234" s="10" t="str">
        <f>VLOOKUP($A234,Questions!$A$3:$L$333,2,0)&amp;""</f>
        <v>Do you support campus status monitoring through SNMPv3 or other means?</v>
      </c>
      <c r="D234" s="10" t="str">
        <f>VLOOKUP($A234,Questions!$A$3:$L$333,11,0)&amp;""</f>
        <v/>
      </c>
      <c r="E234" s="10" t="str">
        <f>VLOOKUP($A234,Questions!$A$3:$L$333,12,0)&amp;""</f>
        <v>Case-Specific</v>
      </c>
      <c r="F234" s="10" t="e">
        <f>VLOOKUP($A234,#REF!,3,0)&amp;""</f>
        <v>#REF!</v>
      </c>
      <c r="G234" s="10" t="e">
        <f>VLOOKUP($A234,#REF!,6,0)&amp;""</f>
        <v>#REF!</v>
      </c>
      <c r="H234" s="10" t="e">
        <f>VLOOKUP($A234,#REF!,7,0)&amp;""</f>
        <v>#REF!</v>
      </c>
      <c r="I234" s="10" t="e">
        <f>VLOOKUP($A234,#REF!,8,0)&amp;""</f>
        <v>#REF!</v>
      </c>
      <c r="J234" s="10" t="e">
        <f>VLOOKUP($A234,#REF!,9,0)&amp;""</f>
        <v>#REF!</v>
      </c>
      <c r="K234" s="10" t="e">
        <f t="shared" si="42"/>
        <v>#REF!</v>
      </c>
      <c r="L234" s="74" t="e">
        <f>IF($E234="Not Scored", "N/A",IF(AND($D234='Auto Responses'!$J$27,$H234=""),"N/A",IF(AND($D234='Auto Responses'!$J$27,$H234='Auto Responses'!$J$7,),1,IF(AND($D234='Auto Responses'!$J$27,$H234='Auto Responses'!$J$8),0,IF($F234=$G234,1,0)))))</f>
        <v>#REF!</v>
      </c>
      <c r="M234" s="10" t="e">
        <f>VLOOKUP($A234,#REF!,10,0)&amp;""</f>
        <v>#REF!</v>
      </c>
      <c r="N234" s="10" t="e">
        <f t="shared" si="43"/>
        <v>#REF!</v>
      </c>
      <c r="O234" s="74" t="e">
        <f t="shared" si="44"/>
        <v>#REF!</v>
      </c>
      <c r="P234" s="74" t="e">
        <f t="shared" si="45"/>
        <v>#REF!</v>
      </c>
      <c r="Q234" s="74" t="e">
        <f t="shared" si="46"/>
        <v>#REF!</v>
      </c>
      <c r="R234" s="74" t="e">
        <f t="shared" si="50"/>
        <v>#REF!</v>
      </c>
      <c r="S234" s="74" t="e">
        <f t="shared" si="47"/>
        <v>#REF!</v>
      </c>
      <c r="T234" s="74" t="e">
        <f t="shared" si="48"/>
        <v>#REF!</v>
      </c>
      <c r="U234" s="74" t="e">
        <f t="shared" si="51"/>
        <v>#REF!</v>
      </c>
      <c r="V234" s="74" t="e">
        <f t="shared" si="49"/>
        <v>#REF!</v>
      </c>
    </row>
    <row r="235" spans="1:22" ht="57" customHeight="1" x14ac:dyDescent="0.2">
      <c r="A235" s="10" t="str">
        <f>Questions!$A235</f>
        <v>OPEM-08</v>
      </c>
      <c r="B235" s="10" t="str">
        <f t="shared" si="41"/>
        <v>OPEM</v>
      </c>
      <c r="C235" s="10" t="str">
        <f>VLOOKUP($A235,Questions!$A$3:$L$333,2,0)&amp;""</f>
        <v>Describe or provide a reference to any other safeguards used to monitor for malicious activity.</v>
      </c>
      <c r="D235" s="10" t="str">
        <f>VLOOKUP($A235,Questions!$A$3:$L$333,11,0)&amp;""</f>
        <v>Neutral until evaluated</v>
      </c>
      <c r="E235" s="10" t="str">
        <f>VLOOKUP($A235,Questions!$A$3:$L$333,12,0)&amp;""</f>
        <v>Case-Specific</v>
      </c>
      <c r="F235" s="10" t="e">
        <f>VLOOKUP($A235,#REF!,3,0)&amp;""</f>
        <v>#REF!</v>
      </c>
      <c r="G235" s="10" t="e">
        <f>VLOOKUP($A235,#REF!,6,0)&amp;""</f>
        <v>#REF!</v>
      </c>
      <c r="H235" s="10" t="e">
        <f>VLOOKUP($A235,#REF!,7,0)&amp;""</f>
        <v>#REF!</v>
      </c>
      <c r="I235" s="10" t="e">
        <f>VLOOKUP($A235,#REF!,8,0)&amp;""</f>
        <v>#REF!</v>
      </c>
      <c r="J235" s="10" t="e">
        <f>VLOOKUP($A235,#REF!,9,0)&amp;""</f>
        <v>#REF!</v>
      </c>
      <c r="K235" s="10" t="e">
        <f t="shared" si="42"/>
        <v>#REF!</v>
      </c>
      <c r="L235" s="74" t="e">
        <f>IF($E235="Not Scored", "N/A",IF(AND($D235='Auto Responses'!$J$27,$H235=""),"N/A",IF(AND($D235='Auto Responses'!$J$27,$H235='Auto Responses'!$J$7,),1,IF(AND($D235='Auto Responses'!$J$27,$H235='Auto Responses'!$J$8),0,IF($F235=$G235,1,0)))))</f>
        <v>#REF!</v>
      </c>
      <c r="M235" s="10" t="e">
        <f>VLOOKUP($A235,#REF!,10,0)&amp;""</f>
        <v>#REF!</v>
      </c>
      <c r="N235" s="10" t="e">
        <f t="shared" si="43"/>
        <v>#REF!</v>
      </c>
      <c r="O235" s="74" t="e">
        <f t="shared" si="44"/>
        <v>#REF!</v>
      </c>
      <c r="P235" s="74" t="e">
        <f t="shared" si="45"/>
        <v>#REF!</v>
      </c>
      <c r="Q235" s="74" t="e">
        <f t="shared" si="46"/>
        <v>#REF!</v>
      </c>
      <c r="R235" s="74" t="e">
        <f t="shared" si="50"/>
        <v>#REF!</v>
      </c>
      <c r="S235" s="74" t="e">
        <f t="shared" si="47"/>
        <v>#REF!</v>
      </c>
      <c r="T235" s="74" t="e">
        <f t="shared" si="48"/>
        <v>#REF!</v>
      </c>
      <c r="U235" s="74" t="e">
        <f t="shared" si="51"/>
        <v>#REF!</v>
      </c>
      <c r="V235" s="74" t="e">
        <f t="shared" si="49"/>
        <v>#REF!</v>
      </c>
    </row>
    <row r="236" spans="1:22" ht="57" customHeight="1" x14ac:dyDescent="0.2">
      <c r="A236" s="10" t="str">
        <f>Questions!$A236</f>
        <v>OPEM-09</v>
      </c>
      <c r="B236" s="10" t="str">
        <f t="shared" si="41"/>
        <v>OPEM</v>
      </c>
      <c r="C236" s="10" t="str">
        <f>VLOOKUP($A236,Questions!$A$3:$L$333,2,0)&amp;""</f>
        <v>Describe how long your organization has conducted business in this area.</v>
      </c>
      <c r="D236" s="10" t="str">
        <f>VLOOKUP($A236,Questions!$A$3:$L$333,11,0)&amp;""</f>
        <v>Neutral until evaluated</v>
      </c>
      <c r="E236" s="10" t="str">
        <f>VLOOKUP($A236,Questions!$A$3:$L$333,12,0)&amp;""</f>
        <v>Case-Specific</v>
      </c>
      <c r="F236" s="10" t="e">
        <f>VLOOKUP($A236,#REF!,3,0)&amp;""</f>
        <v>#REF!</v>
      </c>
      <c r="G236" s="10" t="e">
        <f>VLOOKUP($A236,#REF!,6,0)&amp;""</f>
        <v>#REF!</v>
      </c>
      <c r="H236" s="10" t="e">
        <f>VLOOKUP($A236,#REF!,7,0)&amp;""</f>
        <v>#REF!</v>
      </c>
      <c r="I236" s="10" t="e">
        <f>VLOOKUP($A236,#REF!,8,0)&amp;""</f>
        <v>#REF!</v>
      </c>
      <c r="J236" s="10" t="e">
        <f>VLOOKUP($A236,#REF!,9,0)&amp;""</f>
        <v>#REF!</v>
      </c>
      <c r="K236" s="10" t="e">
        <f t="shared" si="42"/>
        <v>#REF!</v>
      </c>
      <c r="L236" s="74" t="e">
        <f>IF($E236="Not Scored", "N/A",IF(AND($D236='Auto Responses'!$J$27,$H236=""),"N/A",IF(AND($D236='Auto Responses'!$J$27,$H236='Auto Responses'!$J$7,),1,IF(AND($D236='Auto Responses'!$J$27,$H236='Auto Responses'!$J$8),0,IF($F236=$G236,1,0)))))</f>
        <v>#REF!</v>
      </c>
      <c r="M236" s="10" t="e">
        <f>VLOOKUP($A236,#REF!,10,0)&amp;""</f>
        <v>#REF!</v>
      </c>
      <c r="N236" s="10" t="e">
        <f t="shared" si="43"/>
        <v>#REF!</v>
      </c>
      <c r="O236" s="74" t="e">
        <f t="shared" si="44"/>
        <v>#REF!</v>
      </c>
      <c r="P236" s="74" t="e">
        <f t="shared" si="45"/>
        <v>#REF!</v>
      </c>
      <c r="Q236" s="74" t="e">
        <f t="shared" si="46"/>
        <v>#REF!</v>
      </c>
      <c r="R236" s="74" t="e">
        <f t="shared" si="50"/>
        <v>#REF!</v>
      </c>
      <c r="S236" s="74" t="e">
        <f t="shared" si="47"/>
        <v>#REF!</v>
      </c>
      <c r="T236" s="74" t="e">
        <f t="shared" si="48"/>
        <v>#REF!</v>
      </c>
      <c r="U236" s="74" t="e">
        <f t="shared" si="51"/>
        <v>#REF!</v>
      </c>
      <c r="V236" s="74" t="e">
        <f t="shared" si="49"/>
        <v>#REF!</v>
      </c>
    </row>
    <row r="237" spans="1:22" ht="57" customHeight="1" x14ac:dyDescent="0.2">
      <c r="A237" s="10" t="str">
        <f>Questions!$A237</f>
        <v>OPEM-10</v>
      </c>
      <c r="B237" s="10" t="str">
        <f t="shared" si="41"/>
        <v>OPEM</v>
      </c>
      <c r="C237" s="10" t="str">
        <f>VLOOKUP($A237,Questions!$A$3:$L$333,2,0)&amp;""</f>
        <v>Do you have existing higher education customers?</v>
      </c>
      <c r="D237" s="10" t="str">
        <f>VLOOKUP($A237,Questions!$A$3:$L$333,11,0)&amp;""</f>
        <v/>
      </c>
      <c r="E237" s="10" t="str">
        <f>VLOOKUP($A237,Questions!$A$3:$L$333,12,0)&amp;""</f>
        <v>Case-Specific</v>
      </c>
      <c r="F237" s="10" t="e">
        <f>VLOOKUP($A237,#REF!,3,0)&amp;""</f>
        <v>#REF!</v>
      </c>
      <c r="G237" s="10" t="e">
        <f>VLOOKUP($A237,#REF!,6,0)&amp;""</f>
        <v>#REF!</v>
      </c>
      <c r="H237" s="10" t="e">
        <f>VLOOKUP($A237,#REF!,7,0)&amp;""</f>
        <v>#REF!</v>
      </c>
      <c r="I237" s="10" t="e">
        <f>VLOOKUP($A237,#REF!,8,0)&amp;""</f>
        <v>#REF!</v>
      </c>
      <c r="J237" s="10" t="e">
        <f>VLOOKUP($A237,#REF!,9,0)&amp;""</f>
        <v>#REF!</v>
      </c>
      <c r="K237" s="10" t="e">
        <f t="shared" si="42"/>
        <v>#REF!</v>
      </c>
      <c r="L237" s="74" t="e">
        <f>IF($E237="Not Scored", "N/A",IF(AND($D237='Auto Responses'!$J$27,$H237=""),"N/A",IF(AND($D237='Auto Responses'!$J$27,$H237='Auto Responses'!$J$7,),1,IF(AND($D237='Auto Responses'!$J$27,$H237='Auto Responses'!$J$8),0,IF($F237=$G237,1,0)))))</f>
        <v>#REF!</v>
      </c>
      <c r="M237" s="10" t="e">
        <f>VLOOKUP($A237,#REF!,10,0)&amp;""</f>
        <v>#REF!</v>
      </c>
      <c r="N237" s="10" t="e">
        <f t="shared" si="43"/>
        <v>#REF!</v>
      </c>
      <c r="O237" s="74" t="e">
        <f t="shared" si="44"/>
        <v>#REF!</v>
      </c>
      <c r="P237" s="74" t="e">
        <f t="shared" si="45"/>
        <v>#REF!</v>
      </c>
      <c r="Q237" s="74" t="e">
        <f t="shared" si="46"/>
        <v>#REF!</v>
      </c>
      <c r="R237" s="74" t="e">
        <f t="shared" si="50"/>
        <v>#REF!</v>
      </c>
      <c r="S237" s="74" t="e">
        <f t="shared" si="47"/>
        <v>#REF!</v>
      </c>
      <c r="T237" s="74" t="e">
        <f t="shared" si="48"/>
        <v>#REF!</v>
      </c>
      <c r="U237" s="74" t="e">
        <f t="shared" si="51"/>
        <v>#REF!</v>
      </c>
      <c r="V237" s="74" t="e">
        <f t="shared" si="49"/>
        <v>#REF!</v>
      </c>
    </row>
    <row r="238" spans="1:22" ht="57" customHeight="1" x14ac:dyDescent="0.2">
      <c r="A238" s="10" t="str">
        <f>Questions!$A238</f>
        <v>PRGN-01</v>
      </c>
      <c r="B238" s="10" t="str">
        <f t="shared" si="41"/>
        <v>PRGN</v>
      </c>
      <c r="C238" s="10" t="str">
        <f>VLOOKUP($A238,Questions!$A$3:$L$333,2,0)&amp;""</f>
        <v>Does your solution process FERPA-related data?</v>
      </c>
      <c r="D238" s="10" t="str">
        <f>VLOOKUP($A238,Questions!$A$3:$L$333,11,0)&amp;""</f>
        <v>NA</v>
      </c>
      <c r="E238" s="10" t="str">
        <f>VLOOKUP($A238,Questions!$A$3:$L$333,12,0)&amp;""</f>
        <v>Not scored</v>
      </c>
      <c r="F238" s="10" t="e">
        <f>VLOOKUP($A238,#REF!,3,0)&amp;""</f>
        <v>#REF!</v>
      </c>
      <c r="G238" s="10" t="e">
        <f>VLOOKUP($A238,#REF!,6,0)&amp;""</f>
        <v>#REF!</v>
      </c>
      <c r="H238" s="10" t="e">
        <f>VLOOKUP($A238,#REF!,7,0)&amp;""</f>
        <v>#REF!</v>
      </c>
      <c r="I238" s="10" t="e">
        <f>VLOOKUP($A238,#REF!,8,0)&amp;""</f>
        <v>#REF!</v>
      </c>
      <c r="J238" s="10" t="e">
        <f>VLOOKUP($A238,#REF!,9,0)&amp;""</f>
        <v>#REF!</v>
      </c>
      <c r="K238" s="10" t="e">
        <f t="shared" si="42"/>
        <v>#REF!</v>
      </c>
      <c r="L238" s="74" t="str">
        <f>IF($E238="Not Scored", "N/A",IF(AND($D238='Auto Responses'!$J$27,$H238=""),"N/A",IF(AND($D238='Auto Responses'!$J$27,$H238='Auto Responses'!$J$7,),1,IF(AND($D238='Auto Responses'!$J$27,$H238='Auto Responses'!$J$8),0,IF($F238=$G238,1,0)))))</f>
        <v>N/A</v>
      </c>
      <c r="M238" s="10" t="e">
        <f>VLOOKUP($A238,#REF!,10,0)&amp;""</f>
        <v>#REF!</v>
      </c>
      <c r="N238" s="10" t="e">
        <f t="shared" si="43"/>
        <v>#REF!</v>
      </c>
      <c r="O238" s="74" t="str">
        <f t="shared" si="44"/>
        <v>N/A</v>
      </c>
      <c r="P238" s="74" t="str">
        <f t="shared" si="45"/>
        <v>N/A</v>
      </c>
      <c r="Q238" s="74" t="e">
        <f t="shared" si="46"/>
        <v>#REF!</v>
      </c>
      <c r="R238" s="74" t="e">
        <f t="shared" si="50"/>
        <v>#REF!</v>
      </c>
      <c r="S238" s="74" t="e">
        <f t="shared" si="47"/>
        <v>#REF!</v>
      </c>
      <c r="T238" s="74" t="e">
        <f t="shared" si="48"/>
        <v>#REF!</v>
      </c>
      <c r="U238" s="74" t="e">
        <f t="shared" si="51"/>
        <v>#REF!</v>
      </c>
      <c r="V238" s="74" t="e">
        <f t="shared" si="49"/>
        <v>#REF!</v>
      </c>
    </row>
    <row r="239" spans="1:22" ht="57" customHeight="1" x14ac:dyDescent="0.2">
      <c r="A239" s="10" t="str">
        <f>Questions!$A239</f>
        <v>PRGN-02</v>
      </c>
      <c r="B239" s="10" t="str">
        <f t="shared" si="41"/>
        <v>PRGN</v>
      </c>
      <c r="C239" s="10" t="str">
        <f>VLOOKUP($A239,Questions!$A$3:$L$333,2,0)&amp;""</f>
        <v>Does your solution process GDPR-related or PIPL-related data?</v>
      </c>
      <c r="D239" s="10" t="str">
        <f>VLOOKUP($A239,Questions!$A$3:$L$333,11,0)&amp;""</f>
        <v>NA</v>
      </c>
      <c r="E239" s="10" t="str">
        <f>VLOOKUP($A239,Questions!$A$3:$L$333,12,0)&amp;""</f>
        <v>Not scored</v>
      </c>
      <c r="F239" s="10" t="e">
        <f>VLOOKUP($A239,#REF!,3,0)&amp;""</f>
        <v>#REF!</v>
      </c>
      <c r="G239" s="10" t="e">
        <f>VLOOKUP($A239,#REF!,6,0)&amp;""</f>
        <v>#REF!</v>
      </c>
      <c r="H239" s="10" t="e">
        <f>VLOOKUP($A239,#REF!,7,0)&amp;""</f>
        <v>#REF!</v>
      </c>
      <c r="I239" s="10" t="e">
        <f>VLOOKUP($A239,#REF!,8,0)&amp;""</f>
        <v>#REF!</v>
      </c>
      <c r="J239" s="10" t="e">
        <f>VLOOKUP($A239,#REF!,9,0)&amp;""</f>
        <v>#REF!</v>
      </c>
      <c r="K239" s="10" t="e">
        <f t="shared" si="42"/>
        <v>#REF!</v>
      </c>
      <c r="L239" s="74" t="str">
        <f>IF($E239="Not Scored", "N/A",IF(AND($D239='Auto Responses'!$J$27,$H239=""),"N/A",IF(AND($D239='Auto Responses'!$J$27,$H239='Auto Responses'!$J$7,),1,IF(AND($D239='Auto Responses'!$J$27,$H239='Auto Responses'!$J$8),0,IF($F239=$G239,1,0)))))</f>
        <v>N/A</v>
      </c>
      <c r="M239" s="10" t="e">
        <f>VLOOKUP($A239,#REF!,10,0)&amp;""</f>
        <v>#REF!</v>
      </c>
      <c r="N239" s="10" t="e">
        <f t="shared" si="43"/>
        <v>#REF!</v>
      </c>
      <c r="O239" s="74" t="str">
        <f t="shared" si="44"/>
        <v>N/A</v>
      </c>
      <c r="P239" s="74" t="str">
        <f t="shared" si="45"/>
        <v>N/A</v>
      </c>
      <c r="Q239" s="74" t="e">
        <f t="shared" si="46"/>
        <v>#REF!</v>
      </c>
      <c r="R239" s="74" t="e">
        <f t="shared" ref="R239:R270" si="52">R238+Q239</f>
        <v>#REF!</v>
      </c>
      <c r="S239" s="74" t="e">
        <f t="shared" si="47"/>
        <v>#REF!</v>
      </c>
      <c r="T239" s="74" t="e">
        <f t="shared" si="48"/>
        <v>#REF!</v>
      </c>
      <c r="U239" s="74" t="e">
        <f t="shared" ref="U239:U270" si="53">U238+T239</f>
        <v>#REF!</v>
      </c>
      <c r="V239" s="74" t="e">
        <f t="shared" si="49"/>
        <v>#REF!</v>
      </c>
    </row>
    <row r="240" spans="1:22" ht="57" customHeight="1" x14ac:dyDescent="0.2">
      <c r="A240" s="10" t="str">
        <f>Questions!$A240</f>
        <v>PRGN-03</v>
      </c>
      <c r="B240" s="10" t="str">
        <f t="shared" si="41"/>
        <v>PRGN</v>
      </c>
      <c r="C240" s="10" t="str">
        <f>VLOOKUP($A240,Questions!$A$3:$L$333,2,0)&amp;""</f>
        <v>Does your solution process personal data regulated by state law(s) (e.g., CCPA)?</v>
      </c>
      <c r="D240" s="10" t="str">
        <f>VLOOKUP($A240,Questions!$A$3:$L$333,11,0)&amp;""</f>
        <v>NA</v>
      </c>
      <c r="E240" s="10" t="str">
        <f>VLOOKUP($A240,Questions!$A$3:$L$333,12,0)&amp;""</f>
        <v>Not scored</v>
      </c>
      <c r="F240" s="10" t="e">
        <f>VLOOKUP($A240,#REF!,3,0)&amp;""</f>
        <v>#REF!</v>
      </c>
      <c r="G240" s="10" t="e">
        <f>VLOOKUP($A240,#REF!,6,0)&amp;""</f>
        <v>#REF!</v>
      </c>
      <c r="H240" s="10" t="e">
        <f>VLOOKUP($A240,#REF!,7,0)&amp;""</f>
        <v>#REF!</v>
      </c>
      <c r="I240" s="10" t="e">
        <f>VLOOKUP($A240,#REF!,8,0)&amp;""</f>
        <v>#REF!</v>
      </c>
      <c r="J240" s="10" t="e">
        <f>VLOOKUP($A240,#REF!,9,0)&amp;""</f>
        <v>#REF!</v>
      </c>
      <c r="K240" s="10" t="e">
        <f t="shared" si="42"/>
        <v>#REF!</v>
      </c>
      <c r="L240" s="74" t="str">
        <f>IF($E240="Not Scored", "N/A",IF(AND($D240='Auto Responses'!$J$27,$H240=""),"N/A",IF(AND($D240='Auto Responses'!$J$27,$H240='Auto Responses'!$J$7,),1,IF(AND($D240='Auto Responses'!$J$27,$H240='Auto Responses'!$J$8),0,IF($F240=$G240,1,0)))))</f>
        <v>N/A</v>
      </c>
      <c r="M240" s="10" t="e">
        <f>VLOOKUP($A240,#REF!,10,0)&amp;""</f>
        <v>#REF!</v>
      </c>
      <c r="N240" s="10" t="e">
        <f t="shared" si="43"/>
        <v>#REF!</v>
      </c>
      <c r="O240" s="74" t="str">
        <f t="shared" si="44"/>
        <v>N/A</v>
      </c>
      <c r="P240" s="74" t="str">
        <f t="shared" si="45"/>
        <v>N/A</v>
      </c>
      <c r="Q240" s="74" t="e">
        <f t="shared" si="46"/>
        <v>#REF!</v>
      </c>
      <c r="R240" s="74" t="e">
        <f t="shared" si="52"/>
        <v>#REF!</v>
      </c>
      <c r="S240" s="74" t="e">
        <f t="shared" si="47"/>
        <v>#REF!</v>
      </c>
      <c r="T240" s="74" t="e">
        <f t="shared" si="48"/>
        <v>#REF!</v>
      </c>
      <c r="U240" s="74" t="e">
        <f t="shared" si="53"/>
        <v>#REF!</v>
      </c>
      <c r="V240" s="74" t="e">
        <f t="shared" si="49"/>
        <v>#REF!</v>
      </c>
    </row>
    <row r="241" spans="1:22" ht="57" customHeight="1" x14ac:dyDescent="0.2">
      <c r="A241" s="10" t="str">
        <f>Questions!$A241</f>
        <v>PRGN-04</v>
      </c>
      <c r="B241" s="10" t="str">
        <f t="shared" si="41"/>
        <v>PRGN</v>
      </c>
      <c r="C241" s="10" t="str">
        <f>VLOOKUP($A241,Questions!$A$3:$L$333,2,0)&amp;""</f>
        <v>Does your solution process user-provided data that may contain regulated information?</v>
      </c>
      <c r="D241" s="10" t="str">
        <f>VLOOKUP($A241,Questions!$A$3:$L$333,11,0)&amp;""</f>
        <v>NA</v>
      </c>
      <c r="E241" s="10" t="str">
        <f>VLOOKUP($A241,Questions!$A$3:$L$333,12,0)&amp;""</f>
        <v>Not scored</v>
      </c>
      <c r="F241" s="10" t="e">
        <f>VLOOKUP($A241,#REF!,3,0)&amp;""</f>
        <v>#REF!</v>
      </c>
      <c r="G241" s="10" t="e">
        <f>VLOOKUP($A241,#REF!,6,0)&amp;""</f>
        <v>#REF!</v>
      </c>
      <c r="H241" s="10" t="e">
        <f>VLOOKUP($A241,#REF!,7,0)&amp;""</f>
        <v>#REF!</v>
      </c>
      <c r="I241" s="10" t="e">
        <f>VLOOKUP($A241,#REF!,8,0)&amp;""</f>
        <v>#REF!</v>
      </c>
      <c r="J241" s="10" t="e">
        <f>VLOOKUP($A241,#REF!,9,0)&amp;""</f>
        <v>#REF!</v>
      </c>
      <c r="K241" s="10" t="e">
        <f t="shared" si="42"/>
        <v>#REF!</v>
      </c>
      <c r="L241" s="74" t="str">
        <f>IF($E241="Not Scored", "N/A",IF(AND($D241='Auto Responses'!$J$27,$H241=""),"N/A",IF(AND($D241='Auto Responses'!$J$27,$H241='Auto Responses'!$J$7,),1,IF(AND($D241='Auto Responses'!$J$27,$H241='Auto Responses'!$J$8),0,IF($F241=$G241,1,0)))))</f>
        <v>N/A</v>
      </c>
      <c r="M241" s="10" t="e">
        <f>VLOOKUP($A241,#REF!,10,0)&amp;""</f>
        <v>#REF!</v>
      </c>
      <c r="N241" s="10" t="e">
        <f t="shared" si="43"/>
        <v>#REF!</v>
      </c>
      <c r="O241" s="74" t="str">
        <f t="shared" si="44"/>
        <v>N/A</v>
      </c>
      <c r="P241" s="74" t="str">
        <f t="shared" si="45"/>
        <v>N/A</v>
      </c>
      <c r="Q241" s="74" t="e">
        <f t="shared" si="46"/>
        <v>#REF!</v>
      </c>
      <c r="R241" s="74" t="e">
        <f t="shared" si="52"/>
        <v>#REF!</v>
      </c>
      <c r="S241" s="74" t="e">
        <f t="shared" si="47"/>
        <v>#REF!</v>
      </c>
      <c r="T241" s="74" t="e">
        <f t="shared" si="48"/>
        <v>#REF!</v>
      </c>
      <c r="U241" s="74" t="e">
        <f t="shared" si="53"/>
        <v>#REF!</v>
      </c>
      <c r="V241" s="74" t="e">
        <f t="shared" si="49"/>
        <v>#REF!</v>
      </c>
    </row>
    <row r="242" spans="1:22" ht="57" customHeight="1" x14ac:dyDescent="0.2">
      <c r="A242" s="10" t="str">
        <f>Questions!$A242</f>
        <v>PRGN-05</v>
      </c>
      <c r="B242" s="10" t="str">
        <f t="shared" si="41"/>
        <v>PRGN</v>
      </c>
      <c r="C242" s="10" t="str">
        <f>VLOOKUP($A242,Questions!$A$3:$L$333,2,0)&amp;""</f>
        <v>Web Link to Product/Service Privacy Notice</v>
      </c>
      <c r="D242" s="10" t="str">
        <f>VLOOKUP($A242,Questions!$A$3:$L$333,11,0)&amp;""</f>
        <v>Neutral until evaluated</v>
      </c>
      <c r="E242" s="10" t="str">
        <f>VLOOKUP($A242,Questions!$A$3:$L$333,12,0)&amp;""</f>
        <v>Privacy</v>
      </c>
      <c r="F242" s="10" t="e">
        <f>VLOOKUP($A242,#REF!,3,0)&amp;""</f>
        <v>#REF!</v>
      </c>
      <c r="G242" s="10" t="e">
        <f>VLOOKUP($A242,#REF!,6,0)&amp;""</f>
        <v>#REF!</v>
      </c>
      <c r="H242" s="10" t="e">
        <f>VLOOKUP($A242,#REF!,7,0)&amp;""</f>
        <v>#REF!</v>
      </c>
      <c r="I242" s="10" t="e">
        <f>VLOOKUP($A242,#REF!,8,0)&amp;""</f>
        <v>#REF!</v>
      </c>
      <c r="J242" s="10" t="e">
        <f>VLOOKUP($A242,#REF!,9,0)&amp;""</f>
        <v>#REF!</v>
      </c>
      <c r="K242" s="10" t="e">
        <f t="shared" si="42"/>
        <v>#REF!</v>
      </c>
      <c r="L242" s="74" t="e">
        <f>IF($E242="Not Scored", "N/A",IF(AND($D242='Auto Responses'!$J$27,$H242=""),"N/A",IF(AND($D242='Auto Responses'!$J$27,$H242='Auto Responses'!$J$7,),1,IF(AND($D242='Auto Responses'!$J$27,$H242='Auto Responses'!$J$8),0,IF($F242=$G242,1,0)))))</f>
        <v>#REF!</v>
      </c>
      <c r="M242" s="10" t="e">
        <f>VLOOKUP($A242,#REF!,10,0)&amp;""</f>
        <v>#REF!</v>
      </c>
      <c r="N242" s="10" t="e">
        <f t="shared" si="43"/>
        <v>#REF!</v>
      </c>
      <c r="O242" s="74" t="e">
        <f t="shared" si="44"/>
        <v>#REF!</v>
      </c>
      <c r="P242" s="74" t="e">
        <f t="shared" si="45"/>
        <v>#REF!</v>
      </c>
      <c r="Q242" s="74" t="e">
        <f t="shared" si="46"/>
        <v>#REF!</v>
      </c>
      <c r="R242" s="74" t="e">
        <f t="shared" si="52"/>
        <v>#REF!</v>
      </c>
      <c r="S242" s="74" t="e">
        <f t="shared" si="47"/>
        <v>#REF!</v>
      </c>
      <c r="T242" s="74" t="e">
        <f t="shared" si="48"/>
        <v>#REF!</v>
      </c>
      <c r="U242" s="74" t="e">
        <f t="shared" si="53"/>
        <v>#REF!</v>
      </c>
      <c r="V242" s="74" t="e">
        <f t="shared" si="49"/>
        <v>#REF!</v>
      </c>
    </row>
    <row r="243" spans="1:22" ht="71.25" customHeight="1" x14ac:dyDescent="0.2">
      <c r="A243" s="10" t="str">
        <f>Questions!$A243</f>
        <v>PCOM-01</v>
      </c>
      <c r="B243" s="10" t="str">
        <f t="shared" si="41"/>
        <v>PCOM</v>
      </c>
      <c r="C243" s="10" t="str">
        <f>VLOOKUP($A243,Questions!$A$3:$L$333,2,0)&amp;""</f>
        <v>Have you had a personal data breach in the past three years that involved reporting to a governmental agency, notice to individuals (including voluntary notice), or notice to another organization or institution?*</v>
      </c>
      <c r="D243" s="10" t="str">
        <f>VLOOKUP($A243,Questions!$A$3:$L$333,11,0)&amp;""</f>
        <v/>
      </c>
      <c r="E243" s="10" t="str">
        <f>VLOOKUP($A243,Questions!$A$3:$L$333,12,0)&amp;""</f>
        <v>Privacy</v>
      </c>
      <c r="F243" s="10" t="e">
        <f>VLOOKUP($A243,#REF!,3,0)&amp;""</f>
        <v>#REF!</v>
      </c>
      <c r="G243" s="10" t="e">
        <f>VLOOKUP($A243,#REF!,6,0)&amp;""</f>
        <v>#REF!</v>
      </c>
      <c r="H243" s="10" t="e">
        <f>VLOOKUP($A243,#REF!,7,0)&amp;""</f>
        <v>#REF!</v>
      </c>
      <c r="I243" s="10" t="e">
        <f>VLOOKUP($A243,#REF!,8,0)&amp;""</f>
        <v>#REF!</v>
      </c>
      <c r="J243" s="10" t="e">
        <f>VLOOKUP($A243,#REF!,9,0)&amp;""</f>
        <v>#REF!</v>
      </c>
      <c r="K243" s="10" t="e">
        <f t="shared" si="42"/>
        <v>#REF!</v>
      </c>
      <c r="L243" s="74" t="e">
        <f>IF($E243="Not Scored", "N/A",IF(AND($D243='Auto Responses'!$J$27,$H243=""),"N/A",IF(AND($D243='Auto Responses'!$J$27,$H243='Auto Responses'!$J$7,),1,IF(AND($D243='Auto Responses'!$J$27,$H243='Auto Responses'!$J$8),0,IF($F243=$G243,1,0)))))</f>
        <v>#REF!</v>
      </c>
      <c r="M243" s="10" t="e">
        <f>VLOOKUP($A243,#REF!,10,0)&amp;""</f>
        <v>#REF!</v>
      </c>
      <c r="N243" s="10" t="e">
        <f t="shared" si="43"/>
        <v>#REF!</v>
      </c>
      <c r="O243" s="74" t="e">
        <f t="shared" si="44"/>
        <v>#REF!</v>
      </c>
      <c r="P243" s="74" t="e">
        <f t="shared" si="45"/>
        <v>#REF!</v>
      </c>
      <c r="Q243" s="74" t="e">
        <f t="shared" si="46"/>
        <v>#REF!</v>
      </c>
      <c r="R243" s="74" t="e">
        <f t="shared" si="52"/>
        <v>#REF!</v>
      </c>
      <c r="S243" s="74" t="e">
        <f t="shared" si="47"/>
        <v>#REF!</v>
      </c>
      <c r="T243" s="74" t="e">
        <f t="shared" si="48"/>
        <v>#REF!</v>
      </c>
      <c r="U243" s="74" t="e">
        <f t="shared" si="53"/>
        <v>#REF!</v>
      </c>
      <c r="V243" s="74" t="e">
        <f t="shared" si="49"/>
        <v>#REF!</v>
      </c>
    </row>
    <row r="244" spans="1:22" ht="57" customHeight="1" x14ac:dyDescent="0.2">
      <c r="A244" s="10" t="str">
        <f>Questions!$A244</f>
        <v>PCOM-02</v>
      </c>
      <c r="B244" s="10" t="str">
        <f t="shared" si="41"/>
        <v>PCOM</v>
      </c>
      <c r="C244" s="10" t="str">
        <f>VLOOKUP($A244,Questions!$A$3:$L$333,2,0)&amp;""</f>
        <v>Use this area to share information about your privacy practices that will assist those who are assessing your company data privacy program.*</v>
      </c>
      <c r="D244" s="10" t="str">
        <f>VLOOKUP($A244,Questions!$A$3:$L$333,11,0)&amp;""</f>
        <v>Neutral until evaluated</v>
      </c>
      <c r="E244" s="10" t="str">
        <f>VLOOKUP($A244,Questions!$A$3:$L$333,12,0)&amp;""</f>
        <v>Privacy</v>
      </c>
      <c r="F244" s="10" t="e">
        <f>VLOOKUP($A244,#REF!,3,0)&amp;""</f>
        <v>#REF!</v>
      </c>
      <c r="G244" s="10" t="e">
        <f>VLOOKUP($A244,#REF!,6,0)&amp;""</f>
        <v>#REF!</v>
      </c>
      <c r="H244" s="10" t="e">
        <f>VLOOKUP($A244,#REF!,7,0)&amp;""</f>
        <v>#REF!</v>
      </c>
      <c r="I244" s="10" t="e">
        <f>VLOOKUP($A244,#REF!,8,0)&amp;""</f>
        <v>#REF!</v>
      </c>
      <c r="J244" s="10" t="e">
        <f>VLOOKUP($A244,#REF!,9,0)&amp;""</f>
        <v>#REF!</v>
      </c>
      <c r="K244" s="10" t="e">
        <f t="shared" si="42"/>
        <v>#REF!</v>
      </c>
      <c r="L244" s="74" t="e">
        <f>IF($E244="Not Scored", "N/A",IF(AND($D244='Auto Responses'!$J$27,$H244=""),"N/A",IF(AND($D244='Auto Responses'!$J$27,$H244='Auto Responses'!$J$7,),1,IF(AND($D244='Auto Responses'!$J$27,$H244='Auto Responses'!$J$8),0,IF($F244=$G244,1,0)))))</f>
        <v>#REF!</v>
      </c>
      <c r="M244" s="10" t="e">
        <f>VLOOKUP($A244,#REF!,10,0)&amp;""</f>
        <v>#REF!</v>
      </c>
      <c r="N244" s="10" t="e">
        <f t="shared" si="43"/>
        <v>#REF!</v>
      </c>
      <c r="O244" s="74" t="e">
        <f t="shared" si="44"/>
        <v>#REF!</v>
      </c>
      <c r="P244" s="74" t="e">
        <f t="shared" si="45"/>
        <v>#REF!</v>
      </c>
      <c r="Q244" s="74" t="e">
        <f t="shared" si="46"/>
        <v>#REF!</v>
      </c>
      <c r="R244" s="74" t="e">
        <f t="shared" si="52"/>
        <v>#REF!</v>
      </c>
      <c r="S244" s="74" t="e">
        <f t="shared" si="47"/>
        <v>#REF!</v>
      </c>
      <c r="T244" s="74" t="e">
        <f t="shared" si="48"/>
        <v>#REF!</v>
      </c>
      <c r="U244" s="74" t="e">
        <f t="shared" si="53"/>
        <v>#REF!</v>
      </c>
      <c r="V244" s="74" t="e">
        <f t="shared" si="49"/>
        <v>#REF!</v>
      </c>
    </row>
    <row r="245" spans="1:22" ht="57" customHeight="1" x14ac:dyDescent="0.2">
      <c r="A245" s="10" t="str">
        <f>Questions!$A245</f>
        <v>PCOM-03</v>
      </c>
      <c r="B245" s="10" t="str">
        <f t="shared" si="41"/>
        <v>PCOM</v>
      </c>
      <c r="C245" s="10" t="str">
        <f>VLOOKUP($A245,Questions!$A$3:$L$333,2,0)&amp;""</f>
        <v>Have you had any data privacy policy or law violations in the past 36 months?</v>
      </c>
      <c r="D245" s="10" t="str">
        <f>VLOOKUP($A245,Questions!$A$3:$L$333,11,0)&amp;""</f>
        <v/>
      </c>
      <c r="E245" s="10" t="str">
        <f>VLOOKUP($A245,Questions!$A$3:$L$333,12,0)&amp;""</f>
        <v>Privacy</v>
      </c>
      <c r="F245" s="10" t="e">
        <f>VLOOKUP($A245,#REF!,3,0)&amp;""</f>
        <v>#REF!</v>
      </c>
      <c r="G245" s="10" t="e">
        <f>VLOOKUP($A245,#REF!,6,0)&amp;""</f>
        <v>#REF!</v>
      </c>
      <c r="H245" s="10" t="e">
        <f>VLOOKUP($A245,#REF!,7,0)&amp;""</f>
        <v>#REF!</v>
      </c>
      <c r="I245" s="10" t="e">
        <f>VLOOKUP($A245,#REF!,8,0)&amp;""</f>
        <v>#REF!</v>
      </c>
      <c r="J245" s="10" t="e">
        <f>VLOOKUP($A245,#REF!,9,0)&amp;""</f>
        <v>#REF!</v>
      </c>
      <c r="K245" s="10" t="e">
        <f t="shared" si="42"/>
        <v>#REF!</v>
      </c>
      <c r="L245" s="74" t="e">
        <f>IF($E245="Not Scored", "N/A",IF(AND($D245='Auto Responses'!$J$27,$H245=""),"N/A",IF(AND($D245='Auto Responses'!$J$27,$H245='Auto Responses'!$J$7,),1,IF(AND($D245='Auto Responses'!$J$27,$H245='Auto Responses'!$J$8),0,IF($F245=$G245,1,0)))))</f>
        <v>#REF!</v>
      </c>
      <c r="M245" s="10" t="e">
        <f>VLOOKUP($A245,#REF!,10,0)&amp;""</f>
        <v>#REF!</v>
      </c>
      <c r="N245" s="10" t="e">
        <f t="shared" si="43"/>
        <v>#REF!</v>
      </c>
      <c r="O245" s="74" t="e">
        <f t="shared" si="44"/>
        <v>#REF!</v>
      </c>
      <c r="P245" s="74" t="e">
        <f t="shared" si="45"/>
        <v>#REF!</v>
      </c>
      <c r="Q245" s="74" t="e">
        <f t="shared" si="46"/>
        <v>#REF!</v>
      </c>
      <c r="R245" s="74" t="e">
        <f t="shared" si="52"/>
        <v>#REF!</v>
      </c>
      <c r="S245" s="74" t="e">
        <f t="shared" si="47"/>
        <v>#REF!</v>
      </c>
      <c r="T245" s="74" t="e">
        <f t="shared" si="48"/>
        <v>#REF!</v>
      </c>
      <c r="U245" s="74" t="e">
        <f t="shared" si="53"/>
        <v>#REF!</v>
      </c>
      <c r="V245" s="74" t="e">
        <f t="shared" si="49"/>
        <v>#REF!</v>
      </c>
    </row>
    <row r="246" spans="1:22" ht="57" customHeight="1" x14ac:dyDescent="0.2">
      <c r="A246" s="10" t="str">
        <f>Questions!$A246</f>
        <v>PCOM-04</v>
      </c>
      <c r="B246" s="10" t="str">
        <f t="shared" si="41"/>
        <v>PCOM</v>
      </c>
      <c r="C246" s="10" t="str">
        <f>VLOOKUP($A246,Questions!$A$3:$L$333,2,0)&amp;""</f>
        <v>Do you have a dedicated data privacy staff or office?</v>
      </c>
      <c r="D246" s="10" t="str">
        <f>VLOOKUP($A246,Questions!$A$3:$L$333,11,0)&amp;""</f>
        <v/>
      </c>
      <c r="E246" s="10" t="str">
        <f>VLOOKUP($A246,Questions!$A$3:$L$333,12,0)&amp;""</f>
        <v>Privacy</v>
      </c>
      <c r="F246" s="10" t="e">
        <f>VLOOKUP($A246,#REF!,3,0)&amp;""</f>
        <v>#REF!</v>
      </c>
      <c r="G246" s="10" t="e">
        <f>VLOOKUP($A246,#REF!,6,0)&amp;""</f>
        <v>#REF!</v>
      </c>
      <c r="H246" s="10" t="e">
        <f>VLOOKUP($A246,#REF!,7,0)&amp;""</f>
        <v>#REF!</v>
      </c>
      <c r="I246" s="10" t="e">
        <f>VLOOKUP($A246,#REF!,8,0)&amp;""</f>
        <v>#REF!</v>
      </c>
      <c r="J246" s="10" t="e">
        <f>VLOOKUP($A246,#REF!,9,0)&amp;""</f>
        <v>#REF!</v>
      </c>
      <c r="K246" s="10" t="e">
        <f t="shared" si="42"/>
        <v>#REF!</v>
      </c>
      <c r="L246" s="74" t="e">
        <f>IF($E246="Not Scored", "N/A",IF(AND($D246='Auto Responses'!$J$27,$H246=""),"N/A",IF(AND($D246='Auto Responses'!$J$27,$H246='Auto Responses'!$J$7,),1,IF(AND($D246='Auto Responses'!$J$27,$H246='Auto Responses'!$J$8),0,IF($F246=$G246,1,0)))))</f>
        <v>#REF!</v>
      </c>
      <c r="M246" s="10" t="e">
        <f>VLOOKUP($A246,#REF!,10,0)&amp;""</f>
        <v>#REF!</v>
      </c>
      <c r="N246" s="10" t="e">
        <f t="shared" si="43"/>
        <v>#REF!</v>
      </c>
      <c r="O246" s="74" t="e">
        <f t="shared" si="44"/>
        <v>#REF!</v>
      </c>
      <c r="P246" s="74" t="e">
        <f t="shared" si="45"/>
        <v>#REF!</v>
      </c>
      <c r="Q246" s="74" t="e">
        <f t="shared" si="46"/>
        <v>#REF!</v>
      </c>
      <c r="R246" s="74" t="e">
        <f t="shared" si="52"/>
        <v>#REF!</v>
      </c>
      <c r="S246" s="74" t="e">
        <f t="shared" si="47"/>
        <v>#REF!</v>
      </c>
      <c r="T246" s="74" t="e">
        <f t="shared" si="48"/>
        <v>#REF!</v>
      </c>
      <c r="U246" s="74" t="e">
        <f t="shared" si="53"/>
        <v>#REF!</v>
      </c>
      <c r="V246" s="74" t="e">
        <f t="shared" si="49"/>
        <v>#REF!</v>
      </c>
    </row>
    <row r="247" spans="1:22" ht="57" customHeight="1" x14ac:dyDescent="0.2">
      <c r="A247" s="10" t="str">
        <f>Questions!$A247</f>
        <v>PDOC-01</v>
      </c>
      <c r="B247" s="10" t="str">
        <f t="shared" si="41"/>
        <v>PDOC</v>
      </c>
      <c r="C247" s="10" t="str">
        <f>VLOOKUP($A247,Questions!$A$3:$L$333,2,0)&amp;""</f>
        <v>If you have completed a SOC 2 audit, does it include the Privacy Trust Service Principle?</v>
      </c>
      <c r="D247" s="10" t="str">
        <f>VLOOKUP($A247,Questions!$A$3:$L$333,11,0)&amp;""</f>
        <v>Neutral until evaluated</v>
      </c>
      <c r="E247" s="10" t="str">
        <f>VLOOKUP($A247,Questions!$A$3:$L$333,12,0)&amp;""</f>
        <v>Not scored</v>
      </c>
      <c r="F247" s="10" t="e">
        <f>VLOOKUP($A247,#REF!,3,0)&amp;""</f>
        <v>#REF!</v>
      </c>
      <c r="G247" s="10" t="e">
        <f>VLOOKUP($A247,#REF!,6,0)&amp;""</f>
        <v>#REF!</v>
      </c>
      <c r="H247" s="10" t="e">
        <f>VLOOKUP($A247,#REF!,7,0)&amp;""</f>
        <v>#REF!</v>
      </c>
      <c r="I247" s="10" t="e">
        <f>VLOOKUP($A247,#REF!,8,0)&amp;""</f>
        <v>#REF!</v>
      </c>
      <c r="J247" s="10" t="e">
        <f>VLOOKUP($A247,#REF!,9,0)&amp;""</f>
        <v>#REF!</v>
      </c>
      <c r="K247" s="10" t="e">
        <f t="shared" si="42"/>
        <v>#REF!</v>
      </c>
      <c r="L247" s="74" t="str">
        <f>IF($E247="Not Scored", "N/A",IF(AND($D247='Auto Responses'!$J$27,$H247=""),"N/A",IF(AND($D247='Auto Responses'!$J$27,$H247='Auto Responses'!$J$7,),1,IF(AND($D247='Auto Responses'!$J$27,$H247='Auto Responses'!$J$8),0,IF($F247=$G247,1,0)))))</f>
        <v>N/A</v>
      </c>
      <c r="M247" s="10" t="e">
        <f>VLOOKUP($A247,#REF!,10,0)&amp;""</f>
        <v>#REF!</v>
      </c>
      <c r="N247" s="10" t="e">
        <f t="shared" si="43"/>
        <v>#REF!</v>
      </c>
      <c r="O247" s="74" t="str">
        <f t="shared" si="44"/>
        <v>N/A</v>
      </c>
      <c r="P247" s="74" t="str">
        <f t="shared" si="45"/>
        <v>N/A</v>
      </c>
      <c r="Q247" s="74" t="e">
        <f t="shared" si="46"/>
        <v>#REF!</v>
      </c>
      <c r="R247" s="74" t="e">
        <f t="shared" si="52"/>
        <v>#REF!</v>
      </c>
      <c r="S247" s="74" t="e">
        <f t="shared" si="47"/>
        <v>#REF!</v>
      </c>
      <c r="T247" s="74" t="e">
        <f t="shared" si="48"/>
        <v>#REF!</v>
      </c>
      <c r="U247" s="74" t="e">
        <f t="shared" si="53"/>
        <v>#REF!</v>
      </c>
      <c r="V247" s="74" t="e">
        <f t="shared" si="49"/>
        <v>#REF!</v>
      </c>
    </row>
    <row r="248" spans="1:22" ht="57" customHeight="1" x14ac:dyDescent="0.2">
      <c r="A248" s="10" t="str">
        <f>Questions!$A248</f>
        <v>PDOC-02</v>
      </c>
      <c r="B248" s="10" t="str">
        <f t="shared" si="41"/>
        <v>PDOC</v>
      </c>
      <c r="C248" s="10" t="str">
        <f>VLOOKUP($A248,Questions!$A$3:$L$333,2,0)&amp;""</f>
        <v>Do you conform with a specific industry-standard privacy framework (e.g., NIST Privacy Framework, GDPR, ISO 27701)?</v>
      </c>
      <c r="D248" s="10" t="str">
        <f>VLOOKUP($A248,Questions!$A$3:$L$333,11,0)&amp;""</f>
        <v>Neutral until evaluated</v>
      </c>
      <c r="E248" s="10" t="str">
        <f>VLOOKUP($A248,Questions!$A$3:$L$333,12,0)&amp;""</f>
        <v>Not scored</v>
      </c>
      <c r="F248" s="10" t="e">
        <f>VLOOKUP($A248,#REF!,3,0)&amp;""</f>
        <v>#REF!</v>
      </c>
      <c r="G248" s="10" t="e">
        <f>VLOOKUP($A248,#REF!,6,0)&amp;""</f>
        <v>#REF!</v>
      </c>
      <c r="H248" s="10" t="e">
        <f>VLOOKUP($A248,#REF!,7,0)&amp;""</f>
        <v>#REF!</v>
      </c>
      <c r="I248" s="10" t="e">
        <f>VLOOKUP($A248,#REF!,8,0)&amp;""</f>
        <v>#REF!</v>
      </c>
      <c r="J248" s="10" t="e">
        <f>VLOOKUP($A248,#REF!,9,0)&amp;""</f>
        <v>#REF!</v>
      </c>
      <c r="K248" s="10" t="e">
        <f t="shared" si="42"/>
        <v>#REF!</v>
      </c>
      <c r="L248" s="74" t="str">
        <f>IF($E248="Not Scored", "N/A",IF(AND($D248='Auto Responses'!$J$27,$H248=""),"N/A",IF(AND($D248='Auto Responses'!$J$27,$H248='Auto Responses'!$J$7,),1,IF(AND($D248='Auto Responses'!$J$27,$H248='Auto Responses'!$J$8),0,IF($F248=$G248,1,0)))))</f>
        <v>N/A</v>
      </c>
      <c r="M248" s="10" t="e">
        <f>VLOOKUP($A248,#REF!,10,0)&amp;""</f>
        <v>#REF!</v>
      </c>
      <c r="N248" s="10" t="e">
        <f t="shared" si="43"/>
        <v>#REF!</v>
      </c>
      <c r="O248" s="74" t="str">
        <f t="shared" si="44"/>
        <v>N/A</v>
      </c>
      <c r="P248" s="74" t="str">
        <f t="shared" si="45"/>
        <v>N/A</v>
      </c>
      <c r="Q248" s="74" t="e">
        <f t="shared" si="46"/>
        <v>#REF!</v>
      </c>
      <c r="R248" s="74" t="e">
        <f t="shared" si="52"/>
        <v>#REF!</v>
      </c>
      <c r="S248" s="74" t="e">
        <f t="shared" si="47"/>
        <v>#REF!</v>
      </c>
      <c r="T248" s="74" t="e">
        <f t="shared" si="48"/>
        <v>#REF!</v>
      </c>
      <c r="U248" s="74" t="e">
        <f t="shared" si="53"/>
        <v>#REF!</v>
      </c>
      <c r="V248" s="74" t="e">
        <f t="shared" si="49"/>
        <v>#REF!</v>
      </c>
    </row>
    <row r="249" spans="1:22" ht="57" customHeight="1" x14ac:dyDescent="0.2">
      <c r="A249" s="10" t="str">
        <f>Questions!$A249</f>
        <v>PDOC-03</v>
      </c>
      <c r="B249" s="10" t="str">
        <f t="shared" si="41"/>
        <v>PDOC</v>
      </c>
      <c r="C249" s="10" t="str">
        <f>VLOOKUP($A249,Questions!$A$3:$L$333,2,0)&amp;""</f>
        <v>Does your employee onboarding and offboarding policy include training of employees on information security and data privacy?</v>
      </c>
      <c r="D249" s="10" t="str">
        <f>VLOOKUP($A249,Questions!$A$3:$L$333,11,0)&amp;""</f>
        <v/>
      </c>
      <c r="E249" s="10" t="str">
        <f>VLOOKUP($A249,Questions!$A$3:$L$333,12,0)&amp;""</f>
        <v>Privacy</v>
      </c>
      <c r="F249" s="10" t="e">
        <f>VLOOKUP($A249,#REF!,3,0)&amp;""</f>
        <v>#REF!</v>
      </c>
      <c r="G249" s="10" t="e">
        <f>VLOOKUP($A249,#REF!,6,0)&amp;""</f>
        <v>#REF!</v>
      </c>
      <c r="H249" s="10" t="e">
        <f>VLOOKUP($A249,#REF!,7,0)&amp;""</f>
        <v>#REF!</v>
      </c>
      <c r="I249" s="10" t="e">
        <f>VLOOKUP($A249,#REF!,8,0)&amp;""</f>
        <v>#REF!</v>
      </c>
      <c r="J249" s="10" t="e">
        <f>VLOOKUP($A249,#REF!,9,0)&amp;""</f>
        <v>#REF!</v>
      </c>
      <c r="K249" s="10" t="e">
        <f t="shared" si="42"/>
        <v>#REF!</v>
      </c>
      <c r="L249" s="74" t="e">
        <f>IF($E249="Not Scored", "N/A",IF(AND($D249='Auto Responses'!$J$27,$H249=""),"N/A",IF(AND($D249='Auto Responses'!$J$27,$H249='Auto Responses'!$J$7,),1,IF(AND($D249='Auto Responses'!$J$27,$H249='Auto Responses'!$J$8),0,IF($F249=$G249,1,0)))))</f>
        <v>#REF!</v>
      </c>
      <c r="M249" s="10" t="e">
        <f>VLOOKUP($A249,#REF!,10,0)&amp;""</f>
        <v>#REF!</v>
      </c>
      <c r="N249" s="10" t="e">
        <f t="shared" si="43"/>
        <v>#REF!</v>
      </c>
      <c r="O249" s="74" t="e">
        <f t="shared" si="44"/>
        <v>#REF!</v>
      </c>
      <c r="P249" s="74" t="e">
        <f t="shared" si="45"/>
        <v>#REF!</v>
      </c>
      <c r="Q249" s="74" t="e">
        <f t="shared" si="46"/>
        <v>#REF!</v>
      </c>
      <c r="R249" s="74" t="e">
        <f t="shared" si="52"/>
        <v>#REF!</v>
      </c>
      <c r="S249" s="74" t="e">
        <f t="shared" si="47"/>
        <v>#REF!</v>
      </c>
      <c r="T249" s="74" t="e">
        <f t="shared" si="48"/>
        <v>#REF!</v>
      </c>
      <c r="U249" s="74" t="e">
        <f t="shared" si="53"/>
        <v>#REF!</v>
      </c>
      <c r="V249" s="74" t="e">
        <f t="shared" si="49"/>
        <v>#REF!</v>
      </c>
    </row>
    <row r="250" spans="1:22" ht="57" customHeight="1" x14ac:dyDescent="0.2">
      <c r="A250" s="10" t="str">
        <f>Questions!$A250</f>
        <v>PTHP-01</v>
      </c>
      <c r="B250" s="10" t="str">
        <f t="shared" si="41"/>
        <v>PTHP</v>
      </c>
      <c r="C250" s="10" t="str">
        <f>VLOOKUP($A250,Questions!$A$3:$L$333,2,0)&amp;""</f>
        <v>Do you have contractual agreements with third parties that require them to maintain standards and to comply with all regulatory requirements?*</v>
      </c>
      <c r="D250" s="10" t="str">
        <f>VLOOKUP($A250,Questions!$A$3:$L$333,11,0)&amp;""</f>
        <v/>
      </c>
      <c r="E250" s="10" t="str">
        <f>VLOOKUP($A250,Questions!$A$3:$L$333,12,0)&amp;""</f>
        <v>Privacy</v>
      </c>
      <c r="F250" s="10" t="e">
        <f>VLOOKUP($A250,#REF!,3,0)&amp;""</f>
        <v>#REF!</v>
      </c>
      <c r="G250" s="10" t="e">
        <f>VLOOKUP($A250,#REF!,6,0)&amp;""</f>
        <v>#REF!</v>
      </c>
      <c r="H250" s="10" t="e">
        <f>VLOOKUP($A250,#REF!,7,0)&amp;""</f>
        <v>#REF!</v>
      </c>
      <c r="I250" s="10" t="e">
        <f>VLOOKUP($A250,#REF!,8,0)&amp;""</f>
        <v>#REF!</v>
      </c>
      <c r="J250" s="10" t="e">
        <f>VLOOKUP($A250,#REF!,9,0)&amp;""</f>
        <v>#REF!</v>
      </c>
      <c r="K250" s="10" t="e">
        <f t="shared" si="42"/>
        <v>#REF!</v>
      </c>
      <c r="L250" s="74" t="e">
        <f>IF($E250="Not Scored", "N/A",IF(AND($D250='Auto Responses'!$J$27,$H250=""),"N/A",IF(AND($D250='Auto Responses'!$J$27,$H250='Auto Responses'!$J$7,),1,IF(AND($D250='Auto Responses'!$J$27,$H250='Auto Responses'!$J$8),0,IF($F250=$G250,1,0)))))</f>
        <v>#REF!</v>
      </c>
      <c r="M250" s="10" t="e">
        <f>VLOOKUP($A250,#REF!,10,0)&amp;""</f>
        <v>#REF!</v>
      </c>
      <c r="N250" s="10" t="e">
        <f t="shared" si="43"/>
        <v>#REF!</v>
      </c>
      <c r="O250" s="74" t="e">
        <f t="shared" si="44"/>
        <v>#REF!</v>
      </c>
      <c r="P250" s="74" t="e">
        <f t="shared" si="45"/>
        <v>#REF!</v>
      </c>
      <c r="Q250" s="74" t="e">
        <f t="shared" si="46"/>
        <v>#REF!</v>
      </c>
      <c r="R250" s="74" t="e">
        <f t="shared" si="52"/>
        <v>#REF!</v>
      </c>
      <c r="S250" s="74" t="e">
        <f t="shared" si="47"/>
        <v>#REF!</v>
      </c>
      <c r="T250" s="74" t="e">
        <f t="shared" si="48"/>
        <v>#REF!</v>
      </c>
      <c r="U250" s="74" t="e">
        <f t="shared" si="53"/>
        <v>#REF!</v>
      </c>
      <c r="V250" s="74" t="e">
        <f t="shared" si="49"/>
        <v>#REF!</v>
      </c>
    </row>
    <row r="251" spans="1:22" ht="85.5" customHeight="1" x14ac:dyDescent="0.2">
      <c r="A251" s="10" t="str">
        <f>Questions!$A251</f>
        <v>PTHP-02</v>
      </c>
      <c r="B251" s="10" t="str">
        <f t="shared" si="41"/>
        <v>PTHP</v>
      </c>
      <c r="C251" s="10" t="str">
        <f>VLOOKUP($A251,Questions!$A$3:$L$333,2,0)&amp;""</f>
        <v xml:space="preserve">Do you perform privacy impact assesments of third parties that collect, process, or have access to personal data to ensure they meet industry and regulatory standards and to mitigate harmful, unethical, or discriminatory impacts on data subjects? </v>
      </c>
      <c r="D251" s="10" t="str">
        <f>VLOOKUP($A251,Questions!$A$3:$L$333,11,0)&amp;""</f>
        <v/>
      </c>
      <c r="E251" s="10" t="str">
        <f>VLOOKUP($A251,Questions!$A$3:$L$333,12,0)&amp;""</f>
        <v>Privacy</v>
      </c>
      <c r="F251" s="10" t="e">
        <f>VLOOKUP($A251,#REF!,3,0)&amp;""</f>
        <v>#REF!</v>
      </c>
      <c r="G251" s="10" t="e">
        <f>VLOOKUP($A251,#REF!,6,0)&amp;""</f>
        <v>#REF!</v>
      </c>
      <c r="H251" s="10" t="e">
        <f>VLOOKUP($A251,#REF!,7,0)&amp;""</f>
        <v>#REF!</v>
      </c>
      <c r="I251" s="10" t="e">
        <f>VLOOKUP($A251,#REF!,8,0)&amp;""</f>
        <v>#REF!</v>
      </c>
      <c r="J251" s="10" t="e">
        <f>VLOOKUP($A251,#REF!,9,0)&amp;""</f>
        <v>#REF!</v>
      </c>
      <c r="K251" s="10" t="e">
        <f t="shared" si="42"/>
        <v>#REF!</v>
      </c>
      <c r="L251" s="74" t="e">
        <f>IF($E251="Not Scored", "N/A",IF(AND($D251='Auto Responses'!$J$27,$H251=""),"N/A",IF(AND($D251='Auto Responses'!$J$27,$H251='Auto Responses'!$J$7,),1,IF(AND($D251='Auto Responses'!$J$27,$H251='Auto Responses'!$J$8),0,IF($F251=$G251,1,0)))))</f>
        <v>#REF!</v>
      </c>
      <c r="M251" s="10" t="e">
        <f>VLOOKUP($A251,#REF!,10,0)&amp;""</f>
        <v>#REF!</v>
      </c>
      <c r="N251" s="10" t="e">
        <f t="shared" si="43"/>
        <v>#REF!</v>
      </c>
      <c r="O251" s="74" t="e">
        <f t="shared" si="44"/>
        <v>#REF!</v>
      </c>
      <c r="P251" s="74" t="e">
        <f t="shared" si="45"/>
        <v>#REF!</v>
      </c>
      <c r="Q251" s="74" t="e">
        <f t="shared" si="46"/>
        <v>#REF!</v>
      </c>
      <c r="R251" s="74" t="e">
        <f t="shared" si="52"/>
        <v>#REF!</v>
      </c>
      <c r="S251" s="74" t="e">
        <f t="shared" si="47"/>
        <v>#REF!</v>
      </c>
      <c r="T251" s="74" t="e">
        <f t="shared" si="48"/>
        <v>#REF!</v>
      </c>
      <c r="U251" s="74" t="e">
        <f t="shared" si="53"/>
        <v>#REF!</v>
      </c>
      <c r="V251" s="74" t="e">
        <f t="shared" si="49"/>
        <v>#REF!</v>
      </c>
    </row>
    <row r="252" spans="1:22" ht="57" customHeight="1" x14ac:dyDescent="0.2">
      <c r="A252" s="10" t="str">
        <f>Questions!$A252</f>
        <v>PCHG-01</v>
      </c>
      <c r="B252" s="10" t="str">
        <f t="shared" si="41"/>
        <v>PCHG</v>
      </c>
      <c r="C252" s="10" t="str">
        <f>VLOOKUP($A252,Questions!$A$3:$L$333,2,0)&amp;""</f>
        <v>Does your change management process include privacy review and approval?</v>
      </c>
      <c r="D252" s="10" t="str">
        <f>VLOOKUP($A252,Questions!$A$3:$L$333,11,0)&amp;""</f>
        <v>Neutral until evaluated</v>
      </c>
      <c r="E252" s="10" t="str">
        <f>VLOOKUP($A252,Questions!$A$3:$L$333,12,0)&amp;""</f>
        <v>Not scored</v>
      </c>
      <c r="F252" s="10" t="e">
        <f>VLOOKUP($A252,#REF!,3,0)&amp;""</f>
        <v>#REF!</v>
      </c>
      <c r="G252" s="10" t="e">
        <f>VLOOKUP($A252,#REF!,6,0)&amp;""</f>
        <v>#REF!</v>
      </c>
      <c r="H252" s="10" t="e">
        <f>VLOOKUP($A252,#REF!,7,0)&amp;""</f>
        <v>#REF!</v>
      </c>
      <c r="I252" s="10" t="e">
        <f>VLOOKUP($A252,#REF!,8,0)&amp;""</f>
        <v>#REF!</v>
      </c>
      <c r="J252" s="10" t="e">
        <f>VLOOKUP($A252,#REF!,9,0)&amp;""</f>
        <v>#REF!</v>
      </c>
      <c r="K252" s="10" t="e">
        <f t="shared" si="42"/>
        <v>#REF!</v>
      </c>
      <c r="L252" s="74" t="str">
        <f>IF($E252="Not Scored", "N/A",IF(AND($D252='Auto Responses'!$J$27,$H252=""),"N/A",IF(AND($D252='Auto Responses'!$J$27,$H252='Auto Responses'!$J$7,),1,IF(AND($D252='Auto Responses'!$J$27,$H252='Auto Responses'!$J$8),0,IF($F252=$G252,1,0)))))</f>
        <v>N/A</v>
      </c>
      <c r="M252" s="10" t="e">
        <f>VLOOKUP($A252,#REF!,10,0)&amp;""</f>
        <v>#REF!</v>
      </c>
      <c r="N252" s="10" t="e">
        <f t="shared" si="43"/>
        <v>#REF!</v>
      </c>
      <c r="O252" s="74" t="str">
        <f t="shared" si="44"/>
        <v>N/A</v>
      </c>
      <c r="P252" s="74" t="str">
        <f t="shared" si="45"/>
        <v>N/A</v>
      </c>
      <c r="Q252" s="74" t="e">
        <f t="shared" si="46"/>
        <v>#REF!</v>
      </c>
      <c r="R252" s="74" t="e">
        <f t="shared" si="52"/>
        <v>#REF!</v>
      </c>
      <c r="S252" s="74" t="e">
        <f t="shared" si="47"/>
        <v>#REF!</v>
      </c>
      <c r="T252" s="74" t="e">
        <f t="shared" si="48"/>
        <v>#REF!</v>
      </c>
      <c r="U252" s="74" t="e">
        <f t="shared" si="53"/>
        <v>#REF!</v>
      </c>
      <c r="V252" s="74" t="e">
        <f t="shared" si="49"/>
        <v>#REF!</v>
      </c>
    </row>
    <row r="253" spans="1:22" ht="57" customHeight="1" x14ac:dyDescent="0.2">
      <c r="A253" s="10" t="str">
        <f>Questions!$A253</f>
        <v>PCHG-02</v>
      </c>
      <c r="B253" s="10" t="str">
        <f t="shared" si="41"/>
        <v>PCHG</v>
      </c>
      <c r="C253" s="10" t="str">
        <f>VLOOKUP($A253,Questions!$A$3:$L$333,2,0)&amp;""</f>
        <v>Do you have policy and procedure, currently implemented, guiding how privacy risks are mitigated until they can be resolved?</v>
      </c>
      <c r="D253" s="10" t="str">
        <f>VLOOKUP($A253,Questions!$A$3:$L$333,11,0)&amp;""</f>
        <v/>
      </c>
      <c r="E253" s="10" t="str">
        <f>VLOOKUP($A253,Questions!$A$3:$L$333,12,0)&amp;""</f>
        <v>Privacy</v>
      </c>
      <c r="F253" s="10" t="e">
        <f>VLOOKUP($A253,#REF!,3,0)&amp;""</f>
        <v>#REF!</v>
      </c>
      <c r="G253" s="10" t="e">
        <f>VLOOKUP($A253,#REF!,6,0)&amp;""</f>
        <v>#REF!</v>
      </c>
      <c r="H253" s="10" t="e">
        <f>VLOOKUP($A253,#REF!,7,0)&amp;""</f>
        <v>#REF!</v>
      </c>
      <c r="I253" s="10" t="e">
        <f>VLOOKUP($A253,#REF!,8,0)&amp;""</f>
        <v>#REF!</v>
      </c>
      <c r="J253" s="10" t="e">
        <f>VLOOKUP($A253,#REF!,9,0)&amp;""</f>
        <v>#REF!</v>
      </c>
      <c r="K253" s="10" t="e">
        <f t="shared" si="42"/>
        <v>#REF!</v>
      </c>
      <c r="L253" s="74" t="e">
        <f>IF($E253="Not Scored", "N/A",IF(AND($D253='Auto Responses'!$J$27,$H253=""),"N/A",IF(AND($D253='Auto Responses'!$J$27,$H253='Auto Responses'!$J$7,),1,IF(AND($D253='Auto Responses'!$J$27,$H253='Auto Responses'!$J$8),0,IF($F253=$G253,1,0)))))</f>
        <v>#REF!</v>
      </c>
      <c r="M253" s="10" t="e">
        <f>VLOOKUP($A253,#REF!,10,0)&amp;""</f>
        <v>#REF!</v>
      </c>
      <c r="N253" s="10" t="e">
        <f t="shared" si="43"/>
        <v>#REF!</v>
      </c>
      <c r="O253" s="74" t="e">
        <f t="shared" si="44"/>
        <v>#REF!</v>
      </c>
      <c r="P253" s="74" t="e">
        <f t="shared" si="45"/>
        <v>#REF!</v>
      </c>
      <c r="Q253" s="74" t="e">
        <f t="shared" si="46"/>
        <v>#REF!</v>
      </c>
      <c r="R253" s="74" t="e">
        <f t="shared" si="52"/>
        <v>#REF!</v>
      </c>
      <c r="S253" s="74" t="e">
        <f t="shared" si="47"/>
        <v>#REF!</v>
      </c>
      <c r="T253" s="74" t="e">
        <f t="shared" si="48"/>
        <v>#REF!</v>
      </c>
      <c r="U253" s="74" t="e">
        <f t="shared" si="53"/>
        <v>#REF!</v>
      </c>
      <c r="V253" s="74" t="e">
        <f t="shared" si="49"/>
        <v>#REF!</v>
      </c>
    </row>
    <row r="254" spans="1:22" ht="57" customHeight="1" x14ac:dyDescent="0.2">
      <c r="A254" s="10" t="str">
        <f>Questions!$A254</f>
        <v>PDAT-01</v>
      </c>
      <c r="B254" s="10" t="str">
        <f t="shared" si="41"/>
        <v>PDAT</v>
      </c>
      <c r="C254" s="10" t="str">
        <f>VLOOKUP($A254,Questions!$A$3:$L$333,2,0)&amp;""</f>
        <v>Do you collect, process, or store demographic information?*</v>
      </c>
      <c r="D254" s="10" t="str">
        <f>VLOOKUP($A254,Questions!$A$3:$L$333,11,0)&amp;""</f>
        <v>Neutral until evaluated</v>
      </c>
      <c r="E254" s="10" t="str">
        <f>VLOOKUP($A254,Questions!$A$3:$L$333,12,0)&amp;""</f>
        <v>Privacy</v>
      </c>
      <c r="F254" s="10" t="e">
        <f>VLOOKUP($A254,#REF!,3,0)&amp;""</f>
        <v>#REF!</v>
      </c>
      <c r="G254" s="10" t="e">
        <f>VLOOKUP($A254,#REF!,6,0)&amp;""</f>
        <v>#REF!</v>
      </c>
      <c r="H254" s="10" t="e">
        <f>VLOOKUP($A254,#REF!,7,0)&amp;""</f>
        <v>#REF!</v>
      </c>
      <c r="I254" s="10" t="e">
        <f>VLOOKUP($A254,#REF!,8,0)&amp;""</f>
        <v>#REF!</v>
      </c>
      <c r="J254" s="10" t="e">
        <f>VLOOKUP($A254,#REF!,9,0)&amp;""</f>
        <v>#REF!</v>
      </c>
      <c r="K254" s="10" t="e">
        <f t="shared" si="42"/>
        <v>#REF!</v>
      </c>
      <c r="L254" s="74" t="e">
        <f>IF($E254="Not Scored", "N/A",IF(AND($D254='Auto Responses'!$J$27,$H254=""),"N/A",IF(AND($D254='Auto Responses'!$J$27,$H254='Auto Responses'!$J$7,),1,IF(AND($D254='Auto Responses'!$J$27,$H254='Auto Responses'!$J$8),0,IF($F254=$G254,1,0)))))</f>
        <v>#REF!</v>
      </c>
      <c r="M254" s="10" t="e">
        <f>VLOOKUP($A254,#REF!,10,0)&amp;""</f>
        <v>#REF!</v>
      </c>
      <c r="N254" s="10" t="e">
        <f t="shared" si="43"/>
        <v>#REF!</v>
      </c>
      <c r="O254" s="74" t="e">
        <f t="shared" si="44"/>
        <v>#REF!</v>
      </c>
      <c r="P254" s="74" t="e">
        <f t="shared" si="45"/>
        <v>#REF!</v>
      </c>
      <c r="Q254" s="74" t="e">
        <f t="shared" si="46"/>
        <v>#REF!</v>
      </c>
      <c r="R254" s="74" t="e">
        <f t="shared" si="52"/>
        <v>#REF!</v>
      </c>
      <c r="S254" s="74" t="e">
        <f t="shared" si="47"/>
        <v>#REF!</v>
      </c>
      <c r="T254" s="74" t="e">
        <f t="shared" si="48"/>
        <v>#REF!</v>
      </c>
      <c r="U254" s="74" t="e">
        <f t="shared" si="53"/>
        <v>#REF!</v>
      </c>
      <c r="V254" s="74" t="e">
        <f t="shared" si="49"/>
        <v>#REF!</v>
      </c>
    </row>
    <row r="255" spans="1:22" ht="57" customHeight="1" x14ac:dyDescent="0.2">
      <c r="A255" s="10" t="str">
        <f>Questions!$A255</f>
        <v>PDAT-02</v>
      </c>
      <c r="B255" s="10" t="str">
        <f t="shared" si="41"/>
        <v>PDAT</v>
      </c>
      <c r="C255" s="10" t="str">
        <f>VLOOKUP($A255,Questions!$A$3:$L$333,2,0)&amp;""</f>
        <v>Do you capture or create genetic, biometric, or behaviometric information (e.g.,  facial recognition or fingerprints)?*</v>
      </c>
      <c r="D255" s="10" t="str">
        <f>VLOOKUP($A255,Questions!$A$3:$L$333,11,0)&amp;""</f>
        <v>Neutral until evaluated</v>
      </c>
      <c r="E255" s="10" t="str">
        <f>VLOOKUP($A255,Questions!$A$3:$L$333,12,0)&amp;""</f>
        <v>Privacy</v>
      </c>
      <c r="F255" s="10" t="e">
        <f>VLOOKUP($A255,#REF!,3,0)&amp;""</f>
        <v>#REF!</v>
      </c>
      <c r="G255" s="10" t="e">
        <f>VLOOKUP($A255,#REF!,6,0)&amp;""</f>
        <v>#REF!</v>
      </c>
      <c r="H255" s="10" t="e">
        <f>VLOOKUP($A255,#REF!,7,0)&amp;""</f>
        <v>#REF!</v>
      </c>
      <c r="I255" s="10" t="e">
        <f>VLOOKUP($A255,#REF!,8,0)&amp;""</f>
        <v>#REF!</v>
      </c>
      <c r="J255" s="10" t="e">
        <f>VLOOKUP($A255,#REF!,9,0)&amp;""</f>
        <v>#REF!</v>
      </c>
      <c r="K255" s="10" t="e">
        <f t="shared" si="42"/>
        <v>#REF!</v>
      </c>
      <c r="L255" s="74" t="e">
        <f>IF($E255="Not Scored", "N/A",IF(AND($D255='Auto Responses'!$J$27,$H255=""),"N/A",IF(AND($D255='Auto Responses'!$J$27,$H255='Auto Responses'!$J$7,),1,IF(AND($D255='Auto Responses'!$J$27,$H255='Auto Responses'!$J$8),0,IF($F255=$G255,1,0)))))</f>
        <v>#REF!</v>
      </c>
      <c r="M255" s="10" t="e">
        <f>VLOOKUP($A255,#REF!,10,0)&amp;""</f>
        <v>#REF!</v>
      </c>
      <c r="N255" s="10" t="e">
        <f t="shared" si="43"/>
        <v>#REF!</v>
      </c>
      <c r="O255" s="74" t="e">
        <f t="shared" si="44"/>
        <v>#REF!</v>
      </c>
      <c r="P255" s="74" t="e">
        <f t="shared" si="45"/>
        <v>#REF!</v>
      </c>
      <c r="Q255" s="74" t="e">
        <f t="shared" si="46"/>
        <v>#REF!</v>
      </c>
      <c r="R255" s="74" t="e">
        <f t="shared" si="52"/>
        <v>#REF!</v>
      </c>
      <c r="S255" s="74" t="e">
        <f t="shared" si="47"/>
        <v>#REF!</v>
      </c>
      <c r="T255" s="74" t="e">
        <f t="shared" si="48"/>
        <v>#REF!</v>
      </c>
      <c r="U255" s="74" t="e">
        <f t="shared" si="53"/>
        <v>#REF!</v>
      </c>
      <c r="V255" s="74" t="e">
        <f t="shared" si="49"/>
        <v>#REF!</v>
      </c>
    </row>
    <row r="256" spans="1:22" ht="57" customHeight="1" x14ac:dyDescent="0.2">
      <c r="A256" s="10" t="str">
        <f>Questions!$A256</f>
        <v>PDAT-03</v>
      </c>
      <c r="B256" s="10" t="str">
        <f t="shared" si="41"/>
        <v>PDAT</v>
      </c>
      <c r="C256" s="10" t="str">
        <f>VLOOKUP($A256,Questions!$A$3:$L$333,2,0)&amp;""</f>
        <v>Do you combine institutional data (including "de-identified," "anonymized," or otherwise masked data) with personal data from any other sources?*</v>
      </c>
      <c r="D256" s="10" t="str">
        <f>VLOOKUP($A256,Questions!$A$3:$L$333,11,0)&amp;""</f>
        <v>Neutral until evaluated</v>
      </c>
      <c r="E256" s="10" t="str">
        <f>VLOOKUP($A256,Questions!$A$3:$L$333,12,0)&amp;""</f>
        <v>Privacy</v>
      </c>
      <c r="F256" s="10" t="e">
        <f>VLOOKUP($A256,#REF!,3,0)&amp;""</f>
        <v>#REF!</v>
      </c>
      <c r="G256" s="10" t="e">
        <f>VLOOKUP($A256,#REF!,6,0)&amp;""</f>
        <v>#REF!</v>
      </c>
      <c r="H256" s="10" t="e">
        <f>VLOOKUP($A256,#REF!,7,0)&amp;""</f>
        <v>#REF!</v>
      </c>
      <c r="I256" s="10" t="e">
        <f>VLOOKUP($A256,#REF!,8,0)&amp;""</f>
        <v>#REF!</v>
      </c>
      <c r="J256" s="10" t="e">
        <f>VLOOKUP($A256,#REF!,9,0)&amp;""</f>
        <v>#REF!</v>
      </c>
      <c r="K256" s="10" t="e">
        <f t="shared" si="42"/>
        <v>#REF!</v>
      </c>
      <c r="L256" s="74" t="e">
        <f>IF($E256="Not Scored", "N/A",IF(AND($D256='Auto Responses'!$J$27,$H256=""),"N/A",IF(AND($D256='Auto Responses'!$J$27,$H256='Auto Responses'!$J$7,),1,IF(AND($D256='Auto Responses'!$J$27,$H256='Auto Responses'!$J$8),0,IF($F256=$G256,1,0)))))</f>
        <v>#REF!</v>
      </c>
      <c r="M256" s="10" t="e">
        <f>VLOOKUP($A256,#REF!,10,0)&amp;""</f>
        <v>#REF!</v>
      </c>
      <c r="N256" s="10" t="e">
        <f t="shared" si="43"/>
        <v>#REF!</v>
      </c>
      <c r="O256" s="74" t="e">
        <f t="shared" si="44"/>
        <v>#REF!</v>
      </c>
      <c r="P256" s="74" t="e">
        <f t="shared" si="45"/>
        <v>#REF!</v>
      </c>
      <c r="Q256" s="74" t="e">
        <f t="shared" si="46"/>
        <v>#REF!</v>
      </c>
      <c r="R256" s="74" t="e">
        <f t="shared" si="52"/>
        <v>#REF!</v>
      </c>
      <c r="S256" s="74" t="e">
        <f t="shared" si="47"/>
        <v>#REF!</v>
      </c>
      <c r="T256" s="74" t="e">
        <f t="shared" si="48"/>
        <v>#REF!</v>
      </c>
      <c r="U256" s="74" t="e">
        <f t="shared" si="53"/>
        <v>#REF!</v>
      </c>
      <c r="V256" s="74" t="e">
        <f t="shared" si="49"/>
        <v>#REF!</v>
      </c>
    </row>
    <row r="257" spans="1:22" ht="57" customHeight="1" x14ac:dyDescent="0.2">
      <c r="A257" s="10" t="str">
        <f>Questions!$A257</f>
        <v>PDAT-04</v>
      </c>
      <c r="B257" s="10" t="str">
        <f t="shared" si="41"/>
        <v>PDAT</v>
      </c>
      <c r="C257" s="10" t="str">
        <f>VLOOKUP($A257,Questions!$A$3:$L$333,2,0)&amp;""</f>
        <v>Is institutional data coming into or going out of the United States at any point during collection, processing, storage, or archiving?</v>
      </c>
      <c r="D257" s="10" t="str">
        <f>VLOOKUP($A257,Questions!$A$3:$L$333,11,0)&amp;""</f>
        <v/>
      </c>
      <c r="E257" s="10" t="str">
        <f>VLOOKUP($A257,Questions!$A$3:$L$333,12,0)&amp;""</f>
        <v>Privacy</v>
      </c>
      <c r="F257" s="10" t="e">
        <f>VLOOKUP($A257,#REF!,3,0)&amp;""</f>
        <v>#REF!</v>
      </c>
      <c r="G257" s="10" t="e">
        <f>VLOOKUP($A257,#REF!,6,0)&amp;""</f>
        <v>#REF!</v>
      </c>
      <c r="H257" s="10" t="e">
        <f>VLOOKUP($A257,#REF!,7,0)&amp;""</f>
        <v>#REF!</v>
      </c>
      <c r="I257" s="10" t="e">
        <f>VLOOKUP($A257,#REF!,8,0)&amp;""</f>
        <v>#REF!</v>
      </c>
      <c r="J257" s="10" t="e">
        <f>VLOOKUP($A257,#REF!,9,0)&amp;""</f>
        <v>#REF!</v>
      </c>
      <c r="K257" s="10" t="e">
        <f t="shared" si="42"/>
        <v>#REF!</v>
      </c>
      <c r="L257" s="74" t="e">
        <f>IF($E257="Not Scored", "N/A",IF(AND($D257='Auto Responses'!$J$27,$H257=""),"N/A",IF(AND($D257='Auto Responses'!$J$27,$H257='Auto Responses'!$J$7,),1,IF(AND($D257='Auto Responses'!$J$27,$H257='Auto Responses'!$J$8),0,IF($F257=$G257,1,0)))))</f>
        <v>#REF!</v>
      </c>
      <c r="M257" s="10" t="e">
        <f>VLOOKUP($A257,#REF!,10,0)&amp;""</f>
        <v>#REF!</v>
      </c>
      <c r="N257" s="10" t="e">
        <f t="shared" si="43"/>
        <v>#REF!</v>
      </c>
      <c r="O257" s="74" t="e">
        <f t="shared" si="44"/>
        <v>#REF!</v>
      </c>
      <c r="P257" s="74" t="e">
        <f t="shared" si="45"/>
        <v>#REF!</v>
      </c>
      <c r="Q257" s="74" t="e">
        <f t="shared" si="46"/>
        <v>#REF!</v>
      </c>
      <c r="R257" s="74" t="e">
        <f t="shared" si="52"/>
        <v>#REF!</v>
      </c>
      <c r="S257" s="74" t="e">
        <f t="shared" si="47"/>
        <v>#REF!</v>
      </c>
      <c r="T257" s="74" t="e">
        <f t="shared" si="48"/>
        <v>#REF!</v>
      </c>
      <c r="U257" s="74" t="e">
        <f t="shared" si="53"/>
        <v>#REF!</v>
      </c>
      <c r="V257" s="74" t="e">
        <f t="shared" si="49"/>
        <v>#REF!</v>
      </c>
    </row>
    <row r="258" spans="1:22" ht="57" customHeight="1" x14ac:dyDescent="0.2">
      <c r="A258" s="10" t="str">
        <f>Questions!$A258</f>
        <v>PDAT-05</v>
      </c>
      <c r="B258" s="10" t="str">
        <f t="shared" si="41"/>
        <v>PDAT</v>
      </c>
      <c r="C258" s="10" t="str">
        <f>VLOOKUP($A258,Questions!$A$3:$L$333,2,0)&amp;""</f>
        <v>Do you capture device information (e.g., IP address, MAC address)?</v>
      </c>
      <c r="D258" s="10" t="str">
        <f>VLOOKUP($A258,Questions!$A$3:$L$333,11,0)&amp;""</f>
        <v/>
      </c>
      <c r="E258" s="10" t="str">
        <f>VLOOKUP($A258,Questions!$A$3:$L$333,12,0)&amp;""</f>
        <v>Privacy</v>
      </c>
      <c r="F258" s="10" t="e">
        <f>VLOOKUP($A258,#REF!,3,0)&amp;""</f>
        <v>#REF!</v>
      </c>
      <c r="G258" s="10" t="e">
        <f>VLOOKUP($A258,#REF!,6,0)&amp;""</f>
        <v>#REF!</v>
      </c>
      <c r="H258" s="10" t="e">
        <f>VLOOKUP($A258,#REF!,7,0)&amp;""</f>
        <v>#REF!</v>
      </c>
      <c r="I258" s="10" t="e">
        <f>VLOOKUP($A258,#REF!,8,0)&amp;""</f>
        <v>#REF!</v>
      </c>
      <c r="J258" s="10" t="e">
        <f>VLOOKUP($A258,#REF!,9,0)&amp;""</f>
        <v>#REF!</v>
      </c>
      <c r="K258" s="10" t="e">
        <f t="shared" si="42"/>
        <v>#REF!</v>
      </c>
      <c r="L258" s="74" t="e">
        <f>IF($E258="Not Scored", "N/A",IF(AND($D258='Auto Responses'!$J$27,$H258=""),"N/A",IF(AND($D258='Auto Responses'!$J$27,$H258='Auto Responses'!$J$7,),1,IF(AND($D258='Auto Responses'!$J$27,$H258='Auto Responses'!$J$8),0,IF($F258=$G258,1,0)))))</f>
        <v>#REF!</v>
      </c>
      <c r="M258" s="10" t="e">
        <f>VLOOKUP($A258,#REF!,10,0)&amp;""</f>
        <v>#REF!</v>
      </c>
      <c r="N258" s="10" t="e">
        <f t="shared" si="43"/>
        <v>#REF!</v>
      </c>
      <c r="O258" s="74" t="e">
        <f t="shared" si="44"/>
        <v>#REF!</v>
      </c>
      <c r="P258" s="74" t="e">
        <f t="shared" si="45"/>
        <v>#REF!</v>
      </c>
      <c r="Q258" s="74" t="e">
        <f t="shared" si="46"/>
        <v>#REF!</v>
      </c>
      <c r="R258" s="74" t="e">
        <f t="shared" si="52"/>
        <v>#REF!</v>
      </c>
      <c r="S258" s="74" t="e">
        <f t="shared" si="47"/>
        <v>#REF!</v>
      </c>
      <c r="T258" s="74" t="e">
        <f t="shared" si="48"/>
        <v>#REF!</v>
      </c>
      <c r="U258" s="74" t="e">
        <f t="shared" si="53"/>
        <v>#REF!</v>
      </c>
      <c r="V258" s="74" t="e">
        <f t="shared" si="49"/>
        <v>#REF!</v>
      </c>
    </row>
    <row r="259" spans="1:22" ht="57" customHeight="1" x14ac:dyDescent="0.2">
      <c r="A259" s="10" t="str">
        <f>Questions!$A259</f>
        <v>PDAT-06</v>
      </c>
      <c r="B259" s="10" t="str">
        <f t="shared" ref="B259:B322" si="54">LEFT(A259,4)</f>
        <v>PDAT</v>
      </c>
      <c r="C259" s="10" t="str">
        <f>VLOOKUP($A259,Questions!$A$3:$L$333,2,0)&amp;""</f>
        <v>Does any part of this service/project involve a web/app tracking component (e.g., use of web-tracking pixels, cookies)?</v>
      </c>
      <c r="D259" s="10" t="str">
        <f>VLOOKUP($A259,Questions!$A$3:$L$333,11,0)&amp;""</f>
        <v/>
      </c>
      <c r="E259" s="10" t="str">
        <f>VLOOKUP($A259,Questions!$A$3:$L$333,12,0)&amp;""</f>
        <v>Privacy</v>
      </c>
      <c r="F259" s="10" t="e">
        <f>VLOOKUP($A259,#REF!,3,0)&amp;""</f>
        <v>#REF!</v>
      </c>
      <c r="G259" s="10" t="e">
        <f>VLOOKUP($A259,#REF!,6,0)&amp;""</f>
        <v>#REF!</v>
      </c>
      <c r="H259" s="10" t="e">
        <f>VLOOKUP($A259,#REF!,7,0)&amp;""</f>
        <v>#REF!</v>
      </c>
      <c r="I259" s="10" t="e">
        <f>VLOOKUP($A259,#REF!,8,0)&amp;""</f>
        <v>#REF!</v>
      </c>
      <c r="J259" s="10" t="e">
        <f>VLOOKUP($A259,#REF!,9,0)&amp;""</f>
        <v>#REF!</v>
      </c>
      <c r="K259" s="10" t="e">
        <f t="shared" ref="K259:K322" si="55">IF($I259="Critical Importance",20,IF($I259="Minor Importance",5,10))</f>
        <v>#REF!</v>
      </c>
      <c r="L259" s="74" t="e">
        <f>IF($E259="Not Scored", "N/A",IF(AND($D259='Auto Responses'!$J$27,$H259=""),"N/A",IF(AND($D259='Auto Responses'!$J$27,$H259='Auto Responses'!$J$7,),1,IF(AND($D259='Auto Responses'!$J$27,$H259='Auto Responses'!$J$8),0,IF($F259=$G259,1,0)))))</f>
        <v>#REF!</v>
      </c>
      <c r="M259" s="10" t="e">
        <f>VLOOKUP($A259,#REF!,10,0)&amp;""</f>
        <v>#REF!</v>
      </c>
      <c r="N259" s="10" t="e">
        <f t="shared" ref="N259:N322" si="56">IF($J259="Critical Importance",1,IF(AND($J259="",$I259="Critical Importance"),1,0))</f>
        <v>#REF!</v>
      </c>
      <c r="O259" s="74" t="e">
        <f t="shared" ref="O259:O322" si="57">IF($E259="Not Scored","N/A",IF($J259="",$K259,IF($J259="Minor Importance",5,IF($J259="Standard Importance",10,IF($J259="Critical Importance",20,0)))))</f>
        <v>#REF!</v>
      </c>
      <c r="P259" s="74" t="e">
        <f t="shared" ref="P259:P322" si="58">IF(OR($O259="N/A",$L259="N/A"),"N/A",$O259*$L259)</f>
        <v>#REF!</v>
      </c>
      <c r="Q259" s="74" t="e">
        <f t="shared" ref="Q259:Q322" si="59">IF(M259="TRUE",1,0)</f>
        <v>#REF!</v>
      </c>
      <c r="R259" s="74" t="e">
        <f t="shared" si="52"/>
        <v>#REF!</v>
      </c>
      <c r="S259" s="74" t="e">
        <f t="shared" ref="S259:S322" si="60">IF(Q259=0,0,R259)</f>
        <v>#REF!</v>
      </c>
      <c r="T259" s="74" t="e">
        <f t="shared" ref="T259:T322" si="61">IF(N259=1,1,0)</f>
        <v>#REF!</v>
      </c>
      <c r="U259" s="74" t="e">
        <f t="shared" si="53"/>
        <v>#REF!</v>
      </c>
      <c r="V259" s="74" t="e">
        <f t="shared" ref="V259:V322" si="62">IF(T259=0,0,U259)</f>
        <v>#REF!</v>
      </c>
    </row>
    <row r="260" spans="1:22" ht="57" customHeight="1" x14ac:dyDescent="0.2">
      <c r="A260" s="10" t="str">
        <f>Questions!$A260</f>
        <v>PDAT-07</v>
      </c>
      <c r="B260" s="10" t="str">
        <f t="shared" si="54"/>
        <v>PDAT</v>
      </c>
      <c r="C260" s="10" t="str">
        <f>VLOOKUP($A260,Questions!$A$3:$L$333,2,0)&amp;""</f>
        <v>Does your staff (or a third party) have access to institutional data (e.g., financial, PHI, or other sensitive information) through any means?</v>
      </c>
      <c r="D260" s="10" t="str">
        <f>VLOOKUP($A260,Questions!$A$3:$L$333,11,0)&amp;""</f>
        <v/>
      </c>
      <c r="E260" s="10" t="str">
        <f>VLOOKUP($A260,Questions!$A$3:$L$333,12,0)&amp;""</f>
        <v>Privacy</v>
      </c>
      <c r="F260" s="10" t="e">
        <f>VLOOKUP($A260,#REF!,3,0)&amp;""</f>
        <v>#REF!</v>
      </c>
      <c r="G260" s="10" t="e">
        <f>VLOOKUP($A260,#REF!,6,0)&amp;""</f>
        <v>#REF!</v>
      </c>
      <c r="H260" s="10" t="e">
        <f>VLOOKUP($A260,#REF!,7,0)&amp;""</f>
        <v>#REF!</v>
      </c>
      <c r="I260" s="10" t="e">
        <f>VLOOKUP($A260,#REF!,8,0)&amp;""</f>
        <v>#REF!</v>
      </c>
      <c r="J260" s="10" t="e">
        <f>VLOOKUP($A260,#REF!,9,0)&amp;""</f>
        <v>#REF!</v>
      </c>
      <c r="K260" s="10" t="e">
        <f t="shared" si="55"/>
        <v>#REF!</v>
      </c>
      <c r="L260" s="74" t="e">
        <f>IF($E260="Not Scored", "N/A",IF(AND($D260='Auto Responses'!$J$27,$H260=""),"N/A",IF(AND($D260='Auto Responses'!$J$27,$H260='Auto Responses'!$J$7,),1,IF(AND($D260='Auto Responses'!$J$27,$H260='Auto Responses'!$J$8),0,IF($F260=$G260,1,0)))))</f>
        <v>#REF!</v>
      </c>
      <c r="M260" s="10" t="e">
        <f>VLOOKUP($A260,#REF!,10,0)&amp;""</f>
        <v>#REF!</v>
      </c>
      <c r="N260" s="10" t="e">
        <f t="shared" si="56"/>
        <v>#REF!</v>
      </c>
      <c r="O260" s="74" t="e">
        <f t="shared" si="57"/>
        <v>#REF!</v>
      </c>
      <c r="P260" s="74" t="e">
        <f t="shared" si="58"/>
        <v>#REF!</v>
      </c>
      <c r="Q260" s="74" t="e">
        <f t="shared" si="59"/>
        <v>#REF!</v>
      </c>
      <c r="R260" s="74" t="e">
        <f t="shared" si="52"/>
        <v>#REF!</v>
      </c>
      <c r="S260" s="74" t="e">
        <f t="shared" si="60"/>
        <v>#REF!</v>
      </c>
      <c r="T260" s="74" t="e">
        <f t="shared" si="61"/>
        <v>#REF!</v>
      </c>
      <c r="U260" s="74" t="e">
        <f t="shared" si="53"/>
        <v>#REF!</v>
      </c>
      <c r="V260" s="74" t="e">
        <f t="shared" si="62"/>
        <v>#REF!</v>
      </c>
    </row>
    <row r="261" spans="1:22" ht="57" customHeight="1" x14ac:dyDescent="0.2">
      <c r="A261" s="10" t="str">
        <f>Questions!$A261</f>
        <v>PDAT-08</v>
      </c>
      <c r="B261" s="10" t="str">
        <f t="shared" si="54"/>
        <v>PDAT</v>
      </c>
      <c r="C261" s="10" t="str">
        <f>VLOOKUP($A261,Questions!$A$3:$L$333,2,0)&amp;""</f>
        <v>Will you handle personal data in a manner compliant with all relevant laws, regulations, and applicable institution policies?</v>
      </c>
      <c r="D261" s="10" t="str">
        <f>VLOOKUP($A261,Questions!$A$3:$L$333,11,0)&amp;""</f>
        <v>Neutral until evaluated</v>
      </c>
      <c r="E261" s="10" t="str">
        <f>VLOOKUP($A261,Questions!$A$3:$L$333,12,0)&amp;""</f>
        <v>Not scored</v>
      </c>
      <c r="F261" s="10" t="e">
        <f>VLOOKUP($A261,#REF!,3,0)&amp;""</f>
        <v>#REF!</v>
      </c>
      <c r="G261" s="10" t="e">
        <f>VLOOKUP($A261,#REF!,6,0)&amp;""</f>
        <v>#REF!</v>
      </c>
      <c r="H261" s="10" t="e">
        <f>VLOOKUP($A261,#REF!,7,0)&amp;""</f>
        <v>#REF!</v>
      </c>
      <c r="I261" s="10" t="e">
        <f>VLOOKUP($A261,#REF!,8,0)&amp;""</f>
        <v>#REF!</v>
      </c>
      <c r="J261" s="10" t="e">
        <f>VLOOKUP($A261,#REF!,9,0)&amp;""</f>
        <v>#REF!</v>
      </c>
      <c r="K261" s="10" t="e">
        <f t="shared" si="55"/>
        <v>#REF!</v>
      </c>
      <c r="L261" s="74" t="str">
        <f>IF($E261="Not Scored", "N/A",IF(AND($D261='Auto Responses'!$J$27,$H261=""),"N/A",IF(AND($D261='Auto Responses'!$J$27,$H261='Auto Responses'!$J$7,),1,IF(AND($D261='Auto Responses'!$J$27,$H261='Auto Responses'!$J$8),0,IF($F261=$G261,1,0)))))</f>
        <v>N/A</v>
      </c>
      <c r="M261" s="10" t="e">
        <f>VLOOKUP($A261,#REF!,10,0)&amp;""</f>
        <v>#REF!</v>
      </c>
      <c r="N261" s="10" t="e">
        <f t="shared" si="56"/>
        <v>#REF!</v>
      </c>
      <c r="O261" s="74" t="str">
        <f t="shared" si="57"/>
        <v>N/A</v>
      </c>
      <c r="P261" s="74" t="str">
        <f t="shared" si="58"/>
        <v>N/A</v>
      </c>
      <c r="Q261" s="74" t="e">
        <f t="shared" si="59"/>
        <v>#REF!</v>
      </c>
      <c r="R261" s="74" t="e">
        <f t="shared" si="52"/>
        <v>#REF!</v>
      </c>
      <c r="S261" s="74" t="e">
        <f t="shared" si="60"/>
        <v>#REF!</v>
      </c>
      <c r="T261" s="74" t="e">
        <f t="shared" si="61"/>
        <v>#REF!</v>
      </c>
      <c r="U261" s="74" t="e">
        <f t="shared" si="53"/>
        <v>#REF!</v>
      </c>
      <c r="V261" s="74" t="e">
        <f t="shared" si="62"/>
        <v>#REF!</v>
      </c>
    </row>
    <row r="262" spans="1:22" ht="57" customHeight="1" x14ac:dyDescent="0.2">
      <c r="A262" s="10" t="str">
        <f>Questions!$A262</f>
        <v>PRPO-01</v>
      </c>
      <c r="B262" s="10" t="str">
        <f t="shared" si="54"/>
        <v>PRPO</v>
      </c>
      <c r="C262" s="10" t="str">
        <f>VLOOKUP($A262,Questions!$A$3:$L$333,2,0)&amp;""</f>
        <v>Do you have a documented privacy management process?</v>
      </c>
      <c r="D262" s="10" t="str">
        <f>VLOOKUP($A262,Questions!$A$3:$L$333,11,0)&amp;""</f>
        <v/>
      </c>
      <c r="E262" s="10" t="str">
        <f>VLOOKUP($A262,Questions!$A$3:$L$333,12,0)&amp;""</f>
        <v>Privacy</v>
      </c>
      <c r="F262" s="10" t="e">
        <f>VLOOKUP($A262,#REF!,3,0)&amp;""</f>
        <v>#REF!</v>
      </c>
      <c r="G262" s="10" t="e">
        <f>VLOOKUP($A262,#REF!,6,0)&amp;""</f>
        <v>#REF!</v>
      </c>
      <c r="H262" s="10" t="e">
        <f>VLOOKUP($A262,#REF!,7,0)&amp;""</f>
        <v>#REF!</v>
      </c>
      <c r="I262" s="10" t="e">
        <f>VLOOKUP($A262,#REF!,8,0)&amp;""</f>
        <v>#REF!</v>
      </c>
      <c r="J262" s="10" t="e">
        <f>VLOOKUP($A262,#REF!,9,0)&amp;""</f>
        <v>#REF!</v>
      </c>
      <c r="K262" s="10" t="e">
        <f t="shared" si="55"/>
        <v>#REF!</v>
      </c>
      <c r="L262" s="74" t="e">
        <f>IF($E262="Not Scored", "N/A",IF(AND($D262='Auto Responses'!$J$27,$H262=""),"N/A",IF(AND($D262='Auto Responses'!$J$27,$H262='Auto Responses'!$J$7,),1,IF(AND($D262='Auto Responses'!$J$27,$H262='Auto Responses'!$J$8),0,IF($F262=$G262,1,0)))))</f>
        <v>#REF!</v>
      </c>
      <c r="M262" s="10" t="e">
        <f>VLOOKUP($A262,#REF!,10,0)&amp;""</f>
        <v>#REF!</v>
      </c>
      <c r="N262" s="10" t="e">
        <f t="shared" si="56"/>
        <v>#REF!</v>
      </c>
      <c r="O262" s="74" t="e">
        <f t="shared" si="57"/>
        <v>#REF!</v>
      </c>
      <c r="P262" s="74" t="e">
        <f t="shared" si="58"/>
        <v>#REF!</v>
      </c>
      <c r="Q262" s="74" t="e">
        <f t="shared" si="59"/>
        <v>#REF!</v>
      </c>
      <c r="R262" s="74" t="e">
        <f t="shared" si="52"/>
        <v>#REF!</v>
      </c>
      <c r="S262" s="74" t="e">
        <f t="shared" si="60"/>
        <v>#REF!</v>
      </c>
      <c r="T262" s="74" t="e">
        <f t="shared" si="61"/>
        <v>#REF!</v>
      </c>
      <c r="U262" s="74" t="e">
        <f t="shared" si="53"/>
        <v>#REF!</v>
      </c>
      <c r="V262" s="74" t="e">
        <f t="shared" si="62"/>
        <v>#REF!</v>
      </c>
    </row>
    <row r="263" spans="1:22" ht="57" customHeight="1" x14ac:dyDescent="0.2">
      <c r="A263" s="10" t="str">
        <f>Questions!$A263</f>
        <v>PRPO-02</v>
      </c>
      <c r="B263" s="10" t="str">
        <f t="shared" si="54"/>
        <v>PRPO</v>
      </c>
      <c r="C263" s="10" t="str">
        <f>VLOOKUP($A263,Questions!$A$3:$L$333,2,0)&amp;""</f>
        <v>Are privacy principles designed into the product lifecycle (i.e., privacy-by-design)?</v>
      </c>
      <c r="D263" s="10" t="str">
        <f>VLOOKUP($A263,Questions!$A$3:$L$333,11,0)&amp;""</f>
        <v/>
      </c>
      <c r="E263" s="10" t="str">
        <f>VLOOKUP($A263,Questions!$A$3:$L$333,12,0)&amp;""</f>
        <v>Privacy</v>
      </c>
      <c r="F263" s="10" t="e">
        <f>VLOOKUP($A263,#REF!,3,0)&amp;""</f>
        <v>#REF!</v>
      </c>
      <c r="G263" s="10" t="e">
        <f>VLOOKUP($A263,#REF!,6,0)&amp;""</f>
        <v>#REF!</v>
      </c>
      <c r="H263" s="10" t="e">
        <f>VLOOKUP($A263,#REF!,7,0)&amp;""</f>
        <v>#REF!</v>
      </c>
      <c r="I263" s="10" t="e">
        <f>VLOOKUP($A263,#REF!,8,0)&amp;""</f>
        <v>#REF!</v>
      </c>
      <c r="J263" s="10" t="e">
        <f>VLOOKUP($A263,#REF!,9,0)&amp;""</f>
        <v>#REF!</v>
      </c>
      <c r="K263" s="10" t="e">
        <f t="shared" si="55"/>
        <v>#REF!</v>
      </c>
      <c r="L263" s="74" t="e">
        <f>IF($E263="Not Scored", "N/A",IF(AND($D263='Auto Responses'!$J$27,$H263=""),"N/A",IF(AND($D263='Auto Responses'!$J$27,$H263='Auto Responses'!$J$7,),1,IF(AND($D263='Auto Responses'!$J$27,$H263='Auto Responses'!$J$8),0,IF($F263=$G263,1,0)))))</f>
        <v>#REF!</v>
      </c>
      <c r="M263" s="10" t="e">
        <f>VLOOKUP($A263,#REF!,10,0)&amp;""</f>
        <v>#REF!</v>
      </c>
      <c r="N263" s="10" t="e">
        <f t="shared" si="56"/>
        <v>#REF!</v>
      </c>
      <c r="O263" s="74" t="e">
        <f t="shared" si="57"/>
        <v>#REF!</v>
      </c>
      <c r="P263" s="74" t="e">
        <f t="shared" si="58"/>
        <v>#REF!</v>
      </c>
      <c r="Q263" s="74" t="e">
        <f t="shared" si="59"/>
        <v>#REF!</v>
      </c>
      <c r="R263" s="74" t="e">
        <f t="shared" si="52"/>
        <v>#REF!</v>
      </c>
      <c r="S263" s="74" t="e">
        <f t="shared" si="60"/>
        <v>#REF!</v>
      </c>
      <c r="T263" s="74" t="e">
        <f t="shared" si="61"/>
        <v>#REF!</v>
      </c>
      <c r="U263" s="74" t="e">
        <f t="shared" si="53"/>
        <v>#REF!</v>
      </c>
      <c r="V263" s="74" t="e">
        <f t="shared" si="62"/>
        <v>#REF!</v>
      </c>
    </row>
    <row r="264" spans="1:22" ht="57" customHeight="1" x14ac:dyDescent="0.2">
      <c r="A264" s="10" t="str">
        <f>Questions!$A264</f>
        <v>PRPO-03</v>
      </c>
      <c r="B264" s="10" t="str">
        <f t="shared" si="54"/>
        <v>PRPO</v>
      </c>
      <c r="C264" s="10" t="str">
        <f>VLOOKUP($A264,Questions!$A$3:$L$333,2,0)&amp;""</f>
        <v>Will you comply with applicable breach notification laws?</v>
      </c>
      <c r="D264" s="10" t="str">
        <f>VLOOKUP($A264,Questions!$A$3:$L$333,11,0)&amp;""</f>
        <v/>
      </c>
      <c r="E264" s="10" t="str">
        <f>VLOOKUP($A264,Questions!$A$3:$L$333,12,0)&amp;""</f>
        <v>Privacy</v>
      </c>
      <c r="F264" s="10" t="e">
        <f>VLOOKUP($A264,#REF!,3,0)&amp;""</f>
        <v>#REF!</v>
      </c>
      <c r="G264" s="10" t="e">
        <f>VLOOKUP($A264,#REF!,6,0)&amp;""</f>
        <v>#REF!</v>
      </c>
      <c r="H264" s="10" t="e">
        <f>VLOOKUP($A264,#REF!,7,0)&amp;""</f>
        <v>#REF!</v>
      </c>
      <c r="I264" s="10" t="e">
        <f>VLOOKUP($A264,#REF!,8,0)&amp;""</f>
        <v>#REF!</v>
      </c>
      <c r="J264" s="10" t="e">
        <f>VLOOKUP($A264,#REF!,9,0)&amp;""</f>
        <v>#REF!</v>
      </c>
      <c r="K264" s="10" t="e">
        <f t="shared" si="55"/>
        <v>#REF!</v>
      </c>
      <c r="L264" s="74" t="e">
        <f>IF($E264="Not Scored", "N/A",IF(AND($D264='Auto Responses'!$J$27,$H264=""),"N/A",IF(AND($D264='Auto Responses'!$J$27,$H264='Auto Responses'!$J$7,),1,IF(AND($D264='Auto Responses'!$J$27,$H264='Auto Responses'!$J$8),0,IF($F264=$G264,1,0)))))</f>
        <v>#REF!</v>
      </c>
      <c r="M264" s="10" t="e">
        <f>VLOOKUP($A264,#REF!,10,0)&amp;""</f>
        <v>#REF!</v>
      </c>
      <c r="N264" s="10" t="e">
        <f t="shared" si="56"/>
        <v>#REF!</v>
      </c>
      <c r="O264" s="74" t="e">
        <f t="shared" si="57"/>
        <v>#REF!</v>
      </c>
      <c r="P264" s="74" t="e">
        <f t="shared" si="58"/>
        <v>#REF!</v>
      </c>
      <c r="Q264" s="74" t="e">
        <f t="shared" si="59"/>
        <v>#REF!</v>
      </c>
      <c r="R264" s="74" t="e">
        <f t="shared" si="52"/>
        <v>#REF!</v>
      </c>
      <c r="S264" s="74" t="e">
        <f t="shared" si="60"/>
        <v>#REF!</v>
      </c>
      <c r="T264" s="74" t="e">
        <f t="shared" si="61"/>
        <v>#REF!</v>
      </c>
      <c r="U264" s="74" t="e">
        <f t="shared" si="53"/>
        <v>#REF!</v>
      </c>
      <c r="V264" s="74" t="e">
        <f t="shared" si="62"/>
        <v>#REF!</v>
      </c>
    </row>
    <row r="265" spans="1:22" ht="57" customHeight="1" x14ac:dyDescent="0.2">
      <c r="A265" s="10" t="str">
        <f>Questions!$A265</f>
        <v>PRPO-04</v>
      </c>
      <c r="B265" s="10" t="str">
        <f t="shared" si="54"/>
        <v>PRPO</v>
      </c>
      <c r="C265" s="10" t="str">
        <f>VLOOKUP($A265,Questions!$A$3:$L$333,2,0)&amp;""</f>
        <v>Will you comply with the institution's policies regarding user privacy and data protection?</v>
      </c>
      <c r="D265" s="10" t="str">
        <f>VLOOKUP($A265,Questions!$A$3:$L$333,11,0)&amp;""</f>
        <v/>
      </c>
      <c r="E265" s="10" t="str">
        <f>VLOOKUP($A265,Questions!$A$3:$L$333,12,0)&amp;""</f>
        <v>Privacy</v>
      </c>
      <c r="F265" s="10" t="e">
        <f>VLOOKUP($A265,#REF!,3,0)&amp;""</f>
        <v>#REF!</v>
      </c>
      <c r="G265" s="10" t="e">
        <f>VLOOKUP($A265,#REF!,6,0)&amp;""</f>
        <v>#REF!</v>
      </c>
      <c r="H265" s="10" t="e">
        <f>VLOOKUP($A265,#REF!,7,0)&amp;""</f>
        <v>#REF!</v>
      </c>
      <c r="I265" s="10" t="e">
        <f>VLOOKUP($A265,#REF!,8,0)&amp;""</f>
        <v>#REF!</v>
      </c>
      <c r="J265" s="10" t="e">
        <f>VLOOKUP($A265,#REF!,9,0)&amp;""</f>
        <v>#REF!</v>
      </c>
      <c r="K265" s="10" t="e">
        <f t="shared" si="55"/>
        <v>#REF!</v>
      </c>
      <c r="L265" s="74" t="e">
        <f>IF($E265="Not Scored", "N/A",IF(AND($D265='Auto Responses'!$J$27,$H265=""),"N/A",IF(AND($D265='Auto Responses'!$J$27,$H265='Auto Responses'!$J$7,),1,IF(AND($D265='Auto Responses'!$J$27,$H265='Auto Responses'!$J$8),0,IF($F265=$G265,1,0)))))</f>
        <v>#REF!</v>
      </c>
      <c r="M265" s="10" t="e">
        <f>VLOOKUP($A265,#REF!,10,0)&amp;""</f>
        <v>#REF!</v>
      </c>
      <c r="N265" s="10" t="e">
        <f t="shared" si="56"/>
        <v>#REF!</v>
      </c>
      <c r="O265" s="74" t="e">
        <f t="shared" si="57"/>
        <v>#REF!</v>
      </c>
      <c r="P265" s="74" t="e">
        <f t="shared" si="58"/>
        <v>#REF!</v>
      </c>
      <c r="Q265" s="74" t="e">
        <f t="shared" si="59"/>
        <v>#REF!</v>
      </c>
      <c r="R265" s="74" t="e">
        <f t="shared" si="52"/>
        <v>#REF!</v>
      </c>
      <c r="S265" s="74" t="e">
        <f t="shared" si="60"/>
        <v>#REF!</v>
      </c>
      <c r="T265" s="74" t="e">
        <f t="shared" si="61"/>
        <v>#REF!</v>
      </c>
      <c r="U265" s="74" t="e">
        <f t="shared" si="53"/>
        <v>#REF!</v>
      </c>
      <c r="V265" s="74" t="e">
        <f t="shared" si="62"/>
        <v>#REF!</v>
      </c>
    </row>
    <row r="266" spans="1:22" ht="57" customHeight="1" x14ac:dyDescent="0.2">
      <c r="A266" s="10" t="str">
        <f>Questions!$A266</f>
        <v>PRPO-05</v>
      </c>
      <c r="B266" s="10" t="str">
        <f t="shared" si="54"/>
        <v>PRPO</v>
      </c>
      <c r="C266" s="10" t="str">
        <f>VLOOKUP($A266,Questions!$A$3:$L$333,2,0)&amp;""</f>
        <v>Is your company subject to the laws and regulations of the institution's geographic region?</v>
      </c>
      <c r="D266" s="10" t="str">
        <f>VLOOKUP($A266,Questions!$A$3:$L$333,11,0)&amp;""</f>
        <v/>
      </c>
      <c r="E266" s="10" t="str">
        <f>VLOOKUP($A266,Questions!$A$3:$L$333,12,0)&amp;""</f>
        <v>Privacy</v>
      </c>
      <c r="F266" s="10" t="e">
        <f>VLOOKUP($A266,#REF!,3,0)&amp;""</f>
        <v>#REF!</v>
      </c>
      <c r="G266" s="10" t="e">
        <f>VLOOKUP($A266,#REF!,6,0)&amp;""</f>
        <v>#REF!</v>
      </c>
      <c r="H266" s="10" t="e">
        <f>VLOOKUP($A266,#REF!,7,0)&amp;""</f>
        <v>#REF!</v>
      </c>
      <c r="I266" s="10" t="e">
        <f>VLOOKUP($A266,#REF!,8,0)&amp;""</f>
        <v>#REF!</v>
      </c>
      <c r="J266" s="10" t="e">
        <f>VLOOKUP($A266,#REF!,9,0)&amp;""</f>
        <v>#REF!</v>
      </c>
      <c r="K266" s="10" t="e">
        <f t="shared" si="55"/>
        <v>#REF!</v>
      </c>
      <c r="L266" s="74" t="e">
        <f>IF($E266="Not Scored", "N/A",IF(AND($D266='Auto Responses'!$J$27,$H266=""),"N/A",IF(AND($D266='Auto Responses'!$J$27,$H266='Auto Responses'!$J$7,),1,IF(AND($D266='Auto Responses'!$J$27,$H266='Auto Responses'!$J$8),0,IF($F266=$G266,1,0)))))</f>
        <v>#REF!</v>
      </c>
      <c r="M266" s="10" t="e">
        <f>VLOOKUP($A266,#REF!,10,0)&amp;""</f>
        <v>#REF!</v>
      </c>
      <c r="N266" s="10" t="e">
        <f t="shared" si="56"/>
        <v>#REF!</v>
      </c>
      <c r="O266" s="74" t="e">
        <f t="shared" si="57"/>
        <v>#REF!</v>
      </c>
      <c r="P266" s="74" t="e">
        <f t="shared" si="58"/>
        <v>#REF!</v>
      </c>
      <c r="Q266" s="74" t="e">
        <f t="shared" si="59"/>
        <v>#REF!</v>
      </c>
      <c r="R266" s="74" t="e">
        <f t="shared" si="52"/>
        <v>#REF!</v>
      </c>
      <c r="S266" s="74" t="e">
        <f t="shared" si="60"/>
        <v>#REF!</v>
      </c>
      <c r="T266" s="74" t="e">
        <f t="shared" si="61"/>
        <v>#REF!</v>
      </c>
      <c r="U266" s="74" t="e">
        <f t="shared" si="53"/>
        <v>#REF!</v>
      </c>
      <c r="V266" s="74" t="e">
        <f t="shared" si="62"/>
        <v>#REF!</v>
      </c>
    </row>
    <row r="267" spans="1:22" ht="57" customHeight="1" x14ac:dyDescent="0.2">
      <c r="A267" s="10" t="str">
        <f>Questions!$A267</f>
        <v>PRPO-06</v>
      </c>
      <c r="B267" s="10" t="str">
        <f t="shared" si="54"/>
        <v>PRPO</v>
      </c>
      <c r="C267" s="10" t="str">
        <f>VLOOKUP($A267,Questions!$A$3:$L$333,2,0)&amp;""</f>
        <v>Do you have a privacy awareness/training program?*</v>
      </c>
      <c r="D267" s="10" t="str">
        <f>VLOOKUP($A267,Questions!$A$3:$L$333,11,0)&amp;""</f>
        <v/>
      </c>
      <c r="E267" s="10" t="str">
        <f>VLOOKUP($A267,Questions!$A$3:$L$333,12,0)&amp;""</f>
        <v>Privacy</v>
      </c>
      <c r="F267" s="10" t="e">
        <f>VLOOKUP($A267,#REF!,3,0)&amp;""</f>
        <v>#REF!</v>
      </c>
      <c r="G267" s="10" t="e">
        <f>VLOOKUP($A267,#REF!,6,0)&amp;""</f>
        <v>#REF!</v>
      </c>
      <c r="H267" s="10" t="e">
        <f>VLOOKUP($A267,#REF!,7,0)&amp;""</f>
        <v>#REF!</v>
      </c>
      <c r="I267" s="10" t="e">
        <f>VLOOKUP($A267,#REF!,8,0)&amp;""</f>
        <v>#REF!</v>
      </c>
      <c r="J267" s="10" t="e">
        <f>VLOOKUP($A267,#REF!,9,0)&amp;""</f>
        <v>#REF!</v>
      </c>
      <c r="K267" s="10" t="e">
        <f t="shared" si="55"/>
        <v>#REF!</v>
      </c>
      <c r="L267" s="74" t="e">
        <f>IF($E267="Not Scored", "N/A",IF(AND($D267='Auto Responses'!$J$27,$H267=""),"N/A",IF(AND($D267='Auto Responses'!$J$27,$H267='Auto Responses'!$J$7,),1,IF(AND($D267='Auto Responses'!$J$27,$H267='Auto Responses'!$J$8),0,IF($F267=$G267,1,0)))))</f>
        <v>#REF!</v>
      </c>
      <c r="M267" s="10" t="e">
        <f>VLOOKUP($A267,#REF!,10,0)&amp;""</f>
        <v>#REF!</v>
      </c>
      <c r="N267" s="10" t="e">
        <f t="shared" si="56"/>
        <v>#REF!</v>
      </c>
      <c r="O267" s="74" t="e">
        <f t="shared" si="57"/>
        <v>#REF!</v>
      </c>
      <c r="P267" s="74" t="e">
        <f t="shared" si="58"/>
        <v>#REF!</v>
      </c>
      <c r="Q267" s="74" t="e">
        <f t="shared" si="59"/>
        <v>#REF!</v>
      </c>
      <c r="R267" s="74" t="e">
        <f t="shared" si="52"/>
        <v>#REF!</v>
      </c>
      <c r="S267" s="74" t="e">
        <f t="shared" si="60"/>
        <v>#REF!</v>
      </c>
      <c r="T267" s="74" t="e">
        <f t="shared" si="61"/>
        <v>#REF!</v>
      </c>
      <c r="U267" s="74" t="e">
        <f t="shared" si="53"/>
        <v>#REF!</v>
      </c>
      <c r="V267" s="74" t="e">
        <f t="shared" si="62"/>
        <v>#REF!</v>
      </c>
    </row>
    <row r="268" spans="1:22" ht="57" customHeight="1" x14ac:dyDescent="0.2">
      <c r="A268" s="10" t="str">
        <f>Questions!$A268</f>
        <v>PRPO-07</v>
      </c>
      <c r="B268" s="10" t="str">
        <f t="shared" si="54"/>
        <v>PRPO</v>
      </c>
      <c r="C268" s="10" t="str">
        <f>VLOOKUP($A268,Questions!$A$3:$L$333,2,0)&amp;""</f>
        <v>Is privacy awareness training mandatory for all employees?</v>
      </c>
      <c r="D268" s="10" t="str">
        <f>VLOOKUP($A268,Questions!$A$3:$L$333,11,0)&amp;""</f>
        <v/>
      </c>
      <c r="E268" s="10" t="str">
        <f>VLOOKUP($A268,Questions!$A$3:$L$333,12,0)&amp;""</f>
        <v>Privacy</v>
      </c>
      <c r="F268" s="10" t="e">
        <f>VLOOKUP($A268,#REF!,3,0)&amp;""</f>
        <v>#REF!</v>
      </c>
      <c r="G268" s="10" t="e">
        <f>VLOOKUP($A268,#REF!,6,0)&amp;""</f>
        <v>#REF!</v>
      </c>
      <c r="H268" s="10" t="e">
        <f>VLOOKUP($A268,#REF!,7,0)&amp;""</f>
        <v>#REF!</v>
      </c>
      <c r="I268" s="10" t="e">
        <f>VLOOKUP($A268,#REF!,8,0)&amp;""</f>
        <v>#REF!</v>
      </c>
      <c r="J268" s="10" t="e">
        <f>VLOOKUP($A268,#REF!,9,0)&amp;""</f>
        <v>#REF!</v>
      </c>
      <c r="K268" s="10" t="e">
        <f t="shared" si="55"/>
        <v>#REF!</v>
      </c>
      <c r="L268" s="74" t="e">
        <f>IF($E268="Not Scored", "N/A",IF(AND($D268='Auto Responses'!$J$27,$H268=""),"N/A",IF(AND($D268='Auto Responses'!$J$27,$H268='Auto Responses'!$J$7,),1,IF(AND($D268='Auto Responses'!$J$27,$H268='Auto Responses'!$J$8),0,IF($F268=$G268,1,0)))))</f>
        <v>#REF!</v>
      </c>
      <c r="M268" s="10" t="e">
        <f>VLOOKUP($A268,#REF!,10,0)&amp;""</f>
        <v>#REF!</v>
      </c>
      <c r="N268" s="10" t="e">
        <f t="shared" si="56"/>
        <v>#REF!</v>
      </c>
      <c r="O268" s="74" t="e">
        <f t="shared" si="57"/>
        <v>#REF!</v>
      </c>
      <c r="P268" s="74" t="e">
        <f t="shared" si="58"/>
        <v>#REF!</v>
      </c>
      <c r="Q268" s="74" t="e">
        <f t="shared" si="59"/>
        <v>#REF!</v>
      </c>
      <c r="R268" s="74" t="e">
        <f t="shared" si="52"/>
        <v>#REF!</v>
      </c>
      <c r="S268" s="74" t="e">
        <f t="shared" si="60"/>
        <v>#REF!</v>
      </c>
      <c r="T268" s="74" t="e">
        <f t="shared" si="61"/>
        <v>#REF!</v>
      </c>
      <c r="U268" s="74" t="e">
        <f t="shared" si="53"/>
        <v>#REF!</v>
      </c>
      <c r="V268" s="74" t="e">
        <f t="shared" si="62"/>
        <v>#REF!</v>
      </c>
    </row>
    <row r="269" spans="1:22" ht="57" customHeight="1" x14ac:dyDescent="0.2">
      <c r="A269" s="10" t="str">
        <f>Questions!$A269</f>
        <v>PRPO-08</v>
      </c>
      <c r="B269" s="10" t="str">
        <f t="shared" si="54"/>
        <v>PRPO</v>
      </c>
      <c r="C269" s="10" t="str">
        <f>VLOOKUP($A269,Questions!$A$3:$L$333,2,0)&amp;""</f>
        <v>Is AI privacy and ethics awareness/training required for all employees who work with AI?</v>
      </c>
      <c r="D269" s="10" t="str">
        <f>VLOOKUP($A269,Questions!$A$3:$L$333,11,0)&amp;""</f>
        <v/>
      </c>
      <c r="E269" s="10" t="str">
        <f>VLOOKUP($A269,Questions!$A$3:$L$333,12,0)&amp;""</f>
        <v>Privacy</v>
      </c>
      <c r="F269" s="10" t="e">
        <f>VLOOKUP($A269,#REF!,3,0)&amp;""</f>
        <v>#REF!</v>
      </c>
      <c r="G269" s="10" t="e">
        <f>VLOOKUP($A269,#REF!,6,0)&amp;""</f>
        <v>#REF!</v>
      </c>
      <c r="H269" s="10" t="e">
        <f>VLOOKUP($A269,#REF!,7,0)&amp;""</f>
        <v>#REF!</v>
      </c>
      <c r="I269" s="10" t="e">
        <f>VLOOKUP($A269,#REF!,8,0)&amp;""</f>
        <v>#REF!</v>
      </c>
      <c r="J269" s="10" t="e">
        <f>VLOOKUP($A269,#REF!,9,0)&amp;""</f>
        <v>#REF!</v>
      </c>
      <c r="K269" s="10" t="e">
        <f t="shared" si="55"/>
        <v>#REF!</v>
      </c>
      <c r="L269" s="74" t="e">
        <f>IF($E269="Not Scored", "N/A",IF(AND($D269='Auto Responses'!$J$27,$H269=""),"N/A",IF(AND($D269='Auto Responses'!$J$27,$H269='Auto Responses'!$J$7,),1,IF(AND($D269='Auto Responses'!$J$27,$H269='Auto Responses'!$J$8),0,IF($F269=$G269,1,0)))))</f>
        <v>#REF!</v>
      </c>
      <c r="M269" s="10" t="e">
        <f>VLOOKUP($A269,#REF!,10,0)&amp;""</f>
        <v>#REF!</v>
      </c>
      <c r="N269" s="10" t="e">
        <f t="shared" si="56"/>
        <v>#REF!</v>
      </c>
      <c r="O269" s="74" t="e">
        <f t="shared" si="57"/>
        <v>#REF!</v>
      </c>
      <c r="P269" s="74" t="e">
        <f t="shared" si="58"/>
        <v>#REF!</v>
      </c>
      <c r="Q269" s="74" t="e">
        <f t="shared" si="59"/>
        <v>#REF!</v>
      </c>
      <c r="R269" s="74" t="e">
        <f t="shared" si="52"/>
        <v>#REF!</v>
      </c>
      <c r="S269" s="74" t="e">
        <f t="shared" si="60"/>
        <v>#REF!</v>
      </c>
      <c r="T269" s="74" t="e">
        <f t="shared" si="61"/>
        <v>#REF!</v>
      </c>
      <c r="U269" s="74" t="e">
        <f t="shared" si="53"/>
        <v>#REF!</v>
      </c>
      <c r="V269" s="74" t="e">
        <f t="shared" si="62"/>
        <v>#REF!</v>
      </c>
    </row>
    <row r="270" spans="1:22" ht="57" customHeight="1" x14ac:dyDescent="0.2">
      <c r="A270" s="10" t="str">
        <f>Questions!$A270</f>
        <v>PRPO-09</v>
      </c>
      <c r="B270" s="10" t="str">
        <f t="shared" si="54"/>
        <v>PRPO</v>
      </c>
      <c r="C270" s="10" t="str">
        <f>VLOOKUP($A270,Questions!$A$3:$L$333,2,0)&amp;""</f>
        <v>Do you have any decision-making processes that are completely automated (i.e., there is no human involvement)?</v>
      </c>
      <c r="D270" s="10" t="str">
        <f>VLOOKUP($A270,Questions!$A$3:$L$333,11,0)&amp;""</f>
        <v/>
      </c>
      <c r="E270" s="10" t="str">
        <f>VLOOKUP($A270,Questions!$A$3:$L$333,12,0)&amp;""</f>
        <v>Privacy</v>
      </c>
      <c r="F270" s="10" t="e">
        <f>VLOOKUP($A270,#REF!,3,0)&amp;""</f>
        <v>#REF!</v>
      </c>
      <c r="G270" s="10" t="e">
        <f>VLOOKUP($A270,#REF!,6,0)&amp;""</f>
        <v>#REF!</v>
      </c>
      <c r="H270" s="10" t="e">
        <f>VLOOKUP($A270,#REF!,7,0)&amp;""</f>
        <v>#REF!</v>
      </c>
      <c r="I270" s="10" t="e">
        <f>VLOOKUP($A270,#REF!,8,0)&amp;""</f>
        <v>#REF!</v>
      </c>
      <c r="J270" s="10" t="e">
        <f>VLOOKUP($A270,#REF!,9,0)&amp;""</f>
        <v>#REF!</v>
      </c>
      <c r="K270" s="10" t="e">
        <f t="shared" si="55"/>
        <v>#REF!</v>
      </c>
      <c r="L270" s="74" t="e">
        <f>IF($E270="Not Scored", "N/A",IF(AND($D270='Auto Responses'!$J$27,$H270=""),"N/A",IF(AND($D270='Auto Responses'!$J$27,$H270='Auto Responses'!$J$7,),1,IF(AND($D270='Auto Responses'!$J$27,$H270='Auto Responses'!$J$8),0,IF($F270=$G270,1,0)))))</f>
        <v>#REF!</v>
      </c>
      <c r="M270" s="10" t="e">
        <f>VLOOKUP($A270,#REF!,10,0)&amp;""</f>
        <v>#REF!</v>
      </c>
      <c r="N270" s="10" t="e">
        <f t="shared" si="56"/>
        <v>#REF!</v>
      </c>
      <c r="O270" s="74" t="e">
        <f t="shared" si="57"/>
        <v>#REF!</v>
      </c>
      <c r="P270" s="74" t="e">
        <f t="shared" si="58"/>
        <v>#REF!</v>
      </c>
      <c r="Q270" s="74" t="e">
        <f t="shared" si="59"/>
        <v>#REF!</v>
      </c>
      <c r="R270" s="74" t="e">
        <f t="shared" si="52"/>
        <v>#REF!</v>
      </c>
      <c r="S270" s="74" t="e">
        <f t="shared" si="60"/>
        <v>#REF!</v>
      </c>
      <c r="T270" s="74" t="e">
        <f t="shared" si="61"/>
        <v>#REF!</v>
      </c>
      <c r="U270" s="74" t="e">
        <f t="shared" si="53"/>
        <v>#REF!</v>
      </c>
      <c r="V270" s="74" t="e">
        <f t="shared" si="62"/>
        <v>#REF!</v>
      </c>
    </row>
    <row r="271" spans="1:22" ht="57" customHeight="1" x14ac:dyDescent="0.2">
      <c r="A271" s="10" t="str">
        <f>Questions!$A271</f>
        <v>PRPO-10</v>
      </c>
      <c r="B271" s="10" t="str">
        <f t="shared" si="54"/>
        <v>PRPO</v>
      </c>
      <c r="C271" s="10" t="str">
        <f>VLOOKUP($A271,Questions!$A$3:$L$333,2,0)&amp;""</f>
        <v>Do you have a documented process for managing automated processing, including validations, monitoring, and data subject requests?</v>
      </c>
      <c r="D271" s="10" t="str">
        <f>VLOOKUP($A271,Questions!$A$3:$L$333,11,0)&amp;""</f>
        <v/>
      </c>
      <c r="E271" s="10" t="str">
        <f>VLOOKUP($A271,Questions!$A$3:$L$333,12,0)&amp;""</f>
        <v>Privacy</v>
      </c>
      <c r="F271" s="10" t="e">
        <f>VLOOKUP($A271,#REF!,3,0)&amp;""</f>
        <v>#REF!</v>
      </c>
      <c r="G271" s="10" t="e">
        <f>VLOOKUP($A271,#REF!,6,0)&amp;""</f>
        <v>#REF!</v>
      </c>
      <c r="H271" s="10" t="e">
        <f>VLOOKUP($A271,#REF!,7,0)&amp;""</f>
        <v>#REF!</v>
      </c>
      <c r="I271" s="10" t="e">
        <f>VLOOKUP($A271,#REF!,8,0)&amp;""</f>
        <v>#REF!</v>
      </c>
      <c r="J271" s="10" t="e">
        <f>VLOOKUP($A271,#REF!,9,0)&amp;""</f>
        <v>#REF!</v>
      </c>
      <c r="K271" s="10" t="e">
        <f t="shared" si="55"/>
        <v>#REF!</v>
      </c>
      <c r="L271" s="74" t="e">
        <f>IF($E271="Not Scored", "N/A",IF(AND($D271='Auto Responses'!$J$27,$H271=""),"N/A",IF(AND($D271='Auto Responses'!$J$27,$H271='Auto Responses'!$J$7,),1,IF(AND($D271='Auto Responses'!$J$27,$H271='Auto Responses'!$J$8),0,IF($F271=$G271,1,0)))))</f>
        <v>#REF!</v>
      </c>
      <c r="M271" s="10" t="e">
        <f>VLOOKUP($A271,#REF!,10,0)&amp;""</f>
        <v>#REF!</v>
      </c>
      <c r="N271" s="10" t="e">
        <f t="shared" si="56"/>
        <v>#REF!</v>
      </c>
      <c r="O271" s="74" t="e">
        <f t="shared" si="57"/>
        <v>#REF!</v>
      </c>
      <c r="P271" s="74" t="e">
        <f t="shared" si="58"/>
        <v>#REF!</v>
      </c>
      <c r="Q271" s="74" t="e">
        <f t="shared" si="59"/>
        <v>#REF!</v>
      </c>
      <c r="R271" s="74" t="e">
        <f t="shared" ref="R271:R302" si="63">R270+Q271</f>
        <v>#REF!</v>
      </c>
      <c r="S271" s="74" t="e">
        <f t="shared" si="60"/>
        <v>#REF!</v>
      </c>
      <c r="T271" s="74" t="e">
        <f t="shared" si="61"/>
        <v>#REF!</v>
      </c>
      <c r="U271" s="74" t="e">
        <f t="shared" ref="U271:U302" si="64">U270+T271</f>
        <v>#REF!</v>
      </c>
      <c r="V271" s="74" t="e">
        <f t="shared" si="62"/>
        <v>#REF!</v>
      </c>
    </row>
    <row r="272" spans="1:22" ht="57" customHeight="1" x14ac:dyDescent="0.2">
      <c r="A272" s="10" t="str">
        <f>Questions!$A272</f>
        <v>PRPO-11</v>
      </c>
      <c r="B272" s="10" t="str">
        <f t="shared" si="54"/>
        <v>PRPO</v>
      </c>
      <c r="C272" s="10" t="str">
        <f>VLOOKUP($A272,Questions!$A$3:$L$333,2,0)&amp;""</f>
        <v>Do you have a documented policy for sharing information with law enforcement?</v>
      </c>
      <c r="D272" s="10" t="str">
        <f>VLOOKUP($A272,Questions!$A$3:$L$333,11,0)&amp;""</f>
        <v/>
      </c>
      <c r="E272" s="10" t="str">
        <f>VLOOKUP($A272,Questions!$A$3:$L$333,12,0)&amp;""</f>
        <v>Privacy</v>
      </c>
      <c r="F272" s="10" t="e">
        <f>VLOOKUP($A272,#REF!,3,0)&amp;""</f>
        <v>#REF!</v>
      </c>
      <c r="G272" s="10" t="e">
        <f>VLOOKUP($A272,#REF!,6,0)&amp;""</f>
        <v>#REF!</v>
      </c>
      <c r="H272" s="10" t="e">
        <f>VLOOKUP($A272,#REF!,7,0)&amp;""</f>
        <v>#REF!</v>
      </c>
      <c r="I272" s="10" t="e">
        <f>VLOOKUP($A272,#REF!,8,0)&amp;""</f>
        <v>#REF!</v>
      </c>
      <c r="J272" s="10" t="e">
        <f>VLOOKUP($A272,#REF!,9,0)&amp;""</f>
        <v>#REF!</v>
      </c>
      <c r="K272" s="10" t="e">
        <f t="shared" si="55"/>
        <v>#REF!</v>
      </c>
      <c r="L272" s="74" t="e">
        <f>IF($E272="Not Scored", "N/A",IF(AND($D272='Auto Responses'!$J$27,$H272=""),"N/A",IF(AND($D272='Auto Responses'!$J$27,$H272='Auto Responses'!$J$7,),1,IF(AND($D272='Auto Responses'!$J$27,$H272='Auto Responses'!$J$8),0,IF($F272=$G272,1,0)))))</f>
        <v>#REF!</v>
      </c>
      <c r="M272" s="10" t="e">
        <f>VLOOKUP($A272,#REF!,10,0)&amp;""</f>
        <v>#REF!</v>
      </c>
      <c r="N272" s="10" t="e">
        <f t="shared" si="56"/>
        <v>#REF!</v>
      </c>
      <c r="O272" s="74" t="e">
        <f t="shared" si="57"/>
        <v>#REF!</v>
      </c>
      <c r="P272" s="74" t="e">
        <f t="shared" si="58"/>
        <v>#REF!</v>
      </c>
      <c r="Q272" s="74" t="e">
        <f t="shared" si="59"/>
        <v>#REF!</v>
      </c>
      <c r="R272" s="74" t="e">
        <f t="shared" si="63"/>
        <v>#REF!</v>
      </c>
      <c r="S272" s="74" t="e">
        <f t="shared" si="60"/>
        <v>#REF!</v>
      </c>
      <c r="T272" s="74" t="e">
        <f t="shared" si="61"/>
        <v>#REF!</v>
      </c>
      <c r="U272" s="74" t="e">
        <f t="shared" si="64"/>
        <v>#REF!</v>
      </c>
      <c r="V272" s="74" t="e">
        <f t="shared" si="62"/>
        <v>#REF!</v>
      </c>
    </row>
    <row r="273" spans="1:22" ht="57" customHeight="1" x14ac:dyDescent="0.2">
      <c r="A273" s="10" t="str">
        <f>Questions!$A273</f>
        <v>PRPO-12</v>
      </c>
      <c r="B273" s="10" t="str">
        <f t="shared" si="54"/>
        <v>PRPO</v>
      </c>
      <c r="C273" s="10" t="str">
        <f>VLOOKUP($A273,Questions!$A$3:$L$333,2,0)&amp;""</f>
        <v>Do you share any institutional data with law enforcement without a valid warrant?*</v>
      </c>
      <c r="D273" s="10" t="str">
        <f>VLOOKUP($A273,Questions!$A$3:$L$333,11,0)&amp;""</f>
        <v/>
      </c>
      <c r="E273" s="10" t="str">
        <f>VLOOKUP($A273,Questions!$A$3:$L$333,12,0)&amp;""</f>
        <v>Privacy</v>
      </c>
      <c r="F273" s="10" t="e">
        <f>VLOOKUP($A273,#REF!,3,0)&amp;""</f>
        <v>#REF!</v>
      </c>
      <c r="G273" s="10" t="e">
        <f>VLOOKUP($A273,#REF!,6,0)&amp;""</f>
        <v>#REF!</v>
      </c>
      <c r="H273" s="10" t="e">
        <f>VLOOKUP($A273,#REF!,7,0)&amp;""</f>
        <v>#REF!</v>
      </c>
      <c r="I273" s="10" t="e">
        <f>VLOOKUP($A273,#REF!,8,0)&amp;""</f>
        <v>#REF!</v>
      </c>
      <c r="J273" s="10" t="e">
        <f>VLOOKUP($A273,#REF!,9,0)&amp;""</f>
        <v>#REF!</v>
      </c>
      <c r="K273" s="10" t="e">
        <f t="shared" si="55"/>
        <v>#REF!</v>
      </c>
      <c r="L273" s="74" t="e">
        <f>IF($E273="Not Scored", "N/A",IF(AND($D273='Auto Responses'!$J$27,$H273=""),"N/A",IF(AND($D273='Auto Responses'!$J$27,$H273='Auto Responses'!$J$7,),1,IF(AND($D273='Auto Responses'!$J$27,$H273='Auto Responses'!$J$8),0,IF($F273=$G273,1,0)))))</f>
        <v>#REF!</v>
      </c>
      <c r="M273" s="10" t="e">
        <f>VLOOKUP($A273,#REF!,10,0)&amp;""</f>
        <v>#REF!</v>
      </c>
      <c r="N273" s="10" t="e">
        <f t="shared" si="56"/>
        <v>#REF!</v>
      </c>
      <c r="O273" s="74" t="e">
        <f t="shared" si="57"/>
        <v>#REF!</v>
      </c>
      <c r="P273" s="74" t="e">
        <f t="shared" si="58"/>
        <v>#REF!</v>
      </c>
      <c r="Q273" s="74" t="e">
        <f t="shared" si="59"/>
        <v>#REF!</v>
      </c>
      <c r="R273" s="74" t="e">
        <f t="shared" si="63"/>
        <v>#REF!</v>
      </c>
      <c r="S273" s="74" t="e">
        <f t="shared" si="60"/>
        <v>#REF!</v>
      </c>
      <c r="T273" s="74" t="e">
        <f t="shared" si="61"/>
        <v>#REF!</v>
      </c>
      <c r="U273" s="74" t="e">
        <f t="shared" si="64"/>
        <v>#REF!</v>
      </c>
      <c r="V273" s="74" t="e">
        <f t="shared" si="62"/>
        <v>#REF!</v>
      </c>
    </row>
    <row r="274" spans="1:22" ht="57" customHeight="1" x14ac:dyDescent="0.2">
      <c r="A274" s="10" t="str">
        <f>Questions!$A274</f>
        <v>PRPO-13</v>
      </c>
      <c r="B274" s="10" t="str">
        <f t="shared" si="54"/>
        <v>PRPO</v>
      </c>
      <c r="C274" s="10" t="str">
        <f>VLOOKUP($A274,Questions!$A$3:$L$333,2,0)&amp;""</f>
        <v>Does your incident response team include a privacy analyst/officer?</v>
      </c>
      <c r="D274" s="10" t="str">
        <f>VLOOKUP($A274,Questions!$A$3:$L$333,11,0)&amp;""</f>
        <v/>
      </c>
      <c r="E274" s="10" t="str">
        <f>VLOOKUP($A274,Questions!$A$3:$L$333,12,0)&amp;""</f>
        <v>Privacy</v>
      </c>
      <c r="F274" s="10" t="e">
        <f>VLOOKUP($A274,#REF!,3,0)&amp;""</f>
        <v>#REF!</v>
      </c>
      <c r="G274" s="10" t="e">
        <f>VLOOKUP($A274,#REF!,6,0)&amp;""</f>
        <v>#REF!</v>
      </c>
      <c r="H274" s="10" t="e">
        <f>VLOOKUP($A274,#REF!,7,0)&amp;""</f>
        <v>#REF!</v>
      </c>
      <c r="I274" s="10" t="e">
        <f>VLOOKUP($A274,#REF!,8,0)&amp;""</f>
        <v>#REF!</v>
      </c>
      <c r="J274" s="10" t="e">
        <f>VLOOKUP($A274,#REF!,9,0)&amp;""</f>
        <v>#REF!</v>
      </c>
      <c r="K274" s="10" t="e">
        <f t="shared" si="55"/>
        <v>#REF!</v>
      </c>
      <c r="L274" s="74" t="e">
        <f>IF($E274="Not Scored", "N/A",IF(AND($D274='Auto Responses'!$J$27,$H274=""),"N/A",IF(AND($D274='Auto Responses'!$J$27,$H274='Auto Responses'!$J$7,),1,IF(AND($D274='Auto Responses'!$J$27,$H274='Auto Responses'!$J$8),0,IF($F274=$G274,1,0)))))</f>
        <v>#REF!</v>
      </c>
      <c r="M274" s="10" t="e">
        <f>VLOOKUP($A274,#REF!,10,0)&amp;""</f>
        <v>#REF!</v>
      </c>
      <c r="N274" s="10" t="e">
        <f t="shared" si="56"/>
        <v>#REF!</v>
      </c>
      <c r="O274" s="74" t="e">
        <f t="shared" si="57"/>
        <v>#REF!</v>
      </c>
      <c r="P274" s="74" t="e">
        <f t="shared" si="58"/>
        <v>#REF!</v>
      </c>
      <c r="Q274" s="74" t="e">
        <f t="shared" si="59"/>
        <v>#REF!</v>
      </c>
      <c r="R274" s="74" t="e">
        <f t="shared" si="63"/>
        <v>#REF!</v>
      </c>
      <c r="S274" s="74" t="e">
        <f t="shared" si="60"/>
        <v>#REF!</v>
      </c>
      <c r="T274" s="74" t="e">
        <f t="shared" si="61"/>
        <v>#REF!</v>
      </c>
      <c r="U274" s="74" t="e">
        <f t="shared" si="64"/>
        <v>#REF!</v>
      </c>
      <c r="V274" s="74" t="e">
        <f t="shared" si="62"/>
        <v>#REF!</v>
      </c>
    </row>
    <row r="275" spans="1:22" ht="57" customHeight="1" x14ac:dyDescent="0.2">
      <c r="A275" s="10" t="str">
        <f>Questions!$A275</f>
        <v>INTL-01</v>
      </c>
      <c r="B275" s="10" t="str">
        <f t="shared" si="54"/>
        <v>INTL</v>
      </c>
      <c r="C275" s="10" t="str">
        <f>VLOOKUP($A275,Questions!$A$3:$L$333,2,0)&amp;""</f>
        <v>Will data be collected from or processed in or stored in the European Economic Area (EEA)?</v>
      </c>
      <c r="D275" s="10" t="str">
        <f>VLOOKUP($A275,Questions!$A$3:$L$333,11,0)&amp;""</f>
        <v>Neutral until evaluated</v>
      </c>
      <c r="E275" s="10" t="str">
        <f>VLOOKUP($A275,Questions!$A$3:$L$333,12,0)&amp;""</f>
        <v>Privacy</v>
      </c>
      <c r="F275" s="10" t="e">
        <f>VLOOKUP($A275,#REF!,3,0)&amp;""</f>
        <v>#REF!</v>
      </c>
      <c r="G275" s="10" t="e">
        <f>VLOOKUP($A275,#REF!,6,0)&amp;""</f>
        <v>#REF!</v>
      </c>
      <c r="H275" s="10" t="e">
        <f>VLOOKUP($A275,#REF!,7,0)&amp;""</f>
        <v>#REF!</v>
      </c>
      <c r="I275" s="10" t="e">
        <f>VLOOKUP($A275,#REF!,8,0)&amp;""</f>
        <v>#REF!</v>
      </c>
      <c r="J275" s="10" t="e">
        <f>VLOOKUP($A275,#REF!,9,0)&amp;""</f>
        <v>#REF!</v>
      </c>
      <c r="K275" s="10" t="e">
        <f t="shared" si="55"/>
        <v>#REF!</v>
      </c>
      <c r="L275" s="74" t="e">
        <f>IF($E275="Not Scored", "N/A",IF(AND($D275='Auto Responses'!$J$27,$H275=""),"N/A",IF(AND($D275='Auto Responses'!$J$27,$H275='Auto Responses'!$J$7,),1,IF(AND($D275='Auto Responses'!$J$27,$H275='Auto Responses'!$J$8),0,IF($F275=$G275,1,0)))))</f>
        <v>#REF!</v>
      </c>
      <c r="M275" s="10" t="e">
        <f>VLOOKUP($A275,#REF!,10,0)&amp;""</f>
        <v>#REF!</v>
      </c>
      <c r="N275" s="10" t="e">
        <f t="shared" si="56"/>
        <v>#REF!</v>
      </c>
      <c r="O275" s="74" t="e">
        <f t="shared" si="57"/>
        <v>#REF!</v>
      </c>
      <c r="P275" s="74" t="e">
        <f t="shared" si="58"/>
        <v>#REF!</v>
      </c>
      <c r="Q275" s="74" t="e">
        <f t="shared" si="59"/>
        <v>#REF!</v>
      </c>
      <c r="R275" s="74" t="e">
        <f t="shared" si="63"/>
        <v>#REF!</v>
      </c>
      <c r="S275" s="74" t="e">
        <f t="shared" si="60"/>
        <v>#REF!</v>
      </c>
      <c r="T275" s="74" t="e">
        <f t="shared" si="61"/>
        <v>#REF!</v>
      </c>
      <c r="U275" s="74" t="e">
        <f t="shared" si="64"/>
        <v>#REF!</v>
      </c>
      <c r="V275" s="74" t="e">
        <f t="shared" si="62"/>
        <v>#REF!</v>
      </c>
    </row>
    <row r="276" spans="1:22" ht="57" customHeight="1" x14ac:dyDescent="0.2">
      <c r="A276" s="10" t="str">
        <f>Questions!$A276</f>
        <v>INTL-02</v>
      </c>
      <c r="B276" s="10" t="str">
        <f t="shared" si="54"/>
        <v>INTL</v>
      </c>
      <c r="C276" s="10" t="str">
        <f>VLOOKUP($A276,Questions!$A$3:$L$333,2,0)&amp;""</f>
        <v>Do you have a data protection officer (DPO)?</v>
      </c>
      <c r="D276" s="10" t="str">
        <f>VLOOKUP($A276,Questions!$A$3:$L$333,11,0)&amp;""</f>
        <v>Neutral until evaluated</v>
      </c>
      <c r="E276" s="10" t="str">
        <f>VLOOKUP($A276,Questions!$A$3:$L$333,12,0)&amp;""</f>
        <v>Privacy</v>
      </c>
      <c r="F276" s="10" t="e">
        <f>VLOOKUP($A276,#REF!,3,0)&amp;""</f>
        <v>#REF!</v>
      </c>
      <c r="G276" s="10" t="e">
        <f>VLOOKUP($A276,#REF!,6,0)&amp;""</f>
        <v>#REF!</v>
      </c>
      <c r="H276" s="10" t="e">
        <f>VLOOKUP($A276,#REF!,7,0)&amp;""</f>
        <v>#REF!</v>
      </c>
      <c r="I276" s="10" t="e">
        <f>VLOOKUP($A276,#REF!,8,0)&amp;""</f>
        <v>#REF!</v>
      </c>
      <c r="J276" s="10" t="e">
        <f>VLOOKUP($A276,#REF!,9,0)&amp;""</f>
        <v>#REF!</v>
      </c>
      <c r="K276" s="10" t="e">
        <f t="shared" si="55"/>
        <v>#REF!</v>
      </c>
      <c r="L276" s="74" t="e">
        <f>IF($E276="Not Scored", "N/A",IF(AND($D276='Auto Responses'!$J$27,$H276=""),"N/A",IF(AND($D276='Auto Responses'!$J$27,$H276='Auto Responses'!$J$7,),1,IF(AND($D276='Auto Responses'!$J$27,$H276='Auto Responses'!$J$8),0,IF($F276=$G276,1,0)))))</f>
        <v>#REF!</v>
      </c>
      <c r="M276" s="10" t="e">
        <f>VLOOKUP($A276,#REF!,10,0)&amp;""</f>
        <v>#REF!</v>
      </c>
      <c r="N276" s="10" t="e">
        <f t="shared" si="56"/>
        <v>#REF!</v>
      </c>
      <c r="O276" s="74" t="e">
        <f t="shared" si="57"/>
        <v>#REF!</v>
      </c>
      <c r="P276" s="74" t="e">
        <f t="shared" si="58"/>
        <v>#REF!</v>
      </c>
      <c r="Q276" s="74" t="e">
        <f t="shared" si="59"/>
        <v>#REF!</v>
      </c>
      <c r="R276" s="74" t="e">
        <f t="shared" si="63"/>
        <v>#REF!</v>
      </c>
      <c r="S276" s="74" t="e">
        <f t="shared" si="60"/>
        <v>#REF!</v>
      </c>
      <c r="T276" s="74" t="e">
        <f t="shared" si="61"/>
        <v>#REF!</v>
      </c>
      <c r="U276" s="74" t="e">
        <f t="shared" si="64"/>
        <v>#REF!</v>
      </c>
      <c r="V276" s="74" t="e">
        <f t="shared" si="62"/>
        <v>#REF!</v>
      </c>
    </row>
    <row r="277" spans="1:22" ht="57" customHeight="1" x14ac:dyDescent="0.2">
      <c r="A277" s="10" t="str">
        <f>Questions!$A277</f>
        <v>INTL-03</v>
      </c>
      <c r="B277" s="10" t="str">
        <f t="shared" si="54"/>
        <v>INTL</v>
      </c>
      <c r="C277" s="10" t="str">
        <f>VLOOKUP($A277,Questions!$A$3:$L$333,2,0)&amp;""</f>
        <v>Will you sign appropriate GDPR Standard Contractual Clauses (SCCs) with the institution?</v>
      </c>
      <c r="D277" s="10" t="str">
        <f>VLOOKUP($A277,Questions!$A$3:$L$333,11,0)&amp;""</f>
        <v>Neutral until evaluated</v>
      </c>
      <c r="E277" s="10" t="str">
        <f>VLOOKUP($A277,Questions!$A$3:$L$333,12,0)&amp;""</f>
        <v>Privacy</v>
      </c>
      <c r="F277" s="10" t="e">
        <f>VLOOKUP($A277,#REF!,3,0)&amp;""</f>
        <v>#REF!</v>
      </c>
      <c r="G277" s="10" t="e">
        <f>VLOOKUP($A277,#REF!,6,0)&amp;""</f>
        <v>#REF!</v>
      </c>
      <c r="H277" s="10" t="e">
        <f>VLOOKUP($A277,#REF!,7,0)&amp;""</f>
        <v>#REF!</v>
      </c>
      <c r="I277" s="10" t="e">
        <f>VLOOKUP($A277,#REF!,8,0)&amp;""</f>
        <v>#REF!</v>
      </c>
      <c r="J277" s="10" t="e">
        <f>VLOOKUP($A277,#REF!,9,0)&amp;""</f>
        <v>#REF!</v>
      </c>
      <c r="K277" s="10" t="e">
        <f t="shared" si="55"/>
        <v>#REF!</v>
      </c>
      <c r="L277" s="74" t="e">
        <f>IF($E277="Not Scored", "N/A",IF(AND($D277='Auto Responses'!$J$27,$H277=""),"N/A",IF(AND($D277='Auto Responses'!$J$27,$H277='Auto Responses'!$J$7,),1,IF(AND($D277='Auto Responses'!$J$27,$H277='Auto Responses'!$J$8),0,IF($F277=$G277,1,0)))))</f>
        <v>#REF!</v>
      </c>
      <c r="M277" s="10" t="e">
        <f>VLOOKUP($A277,#REF!,10,0)&amp;""</f>
        <v>#REF!</v>
      </c>
      <c r="N277" s="10" t="e">
        <f t="shared" si="56"/>
        <v>#REF!</v>
      </c>
      <c r="O277" s="74" t="e">
        <f t="shared" si="57"/>
        <v>#REF!</v>
      </c>
      <c r="P277" s="74" t="e">
        <f t="shared" si="58"/>
        <v>#REF!</v>
      </c>
      <c r="Q277" s="74" t="e">
        <f t="shared" si="59"/>
        <v>#REF!</v>
      </c>
      <c r="R277" s="74" t="e">
        <f t="shared" si="63"/>
        <v>#REF!</v>
      </c>
      <c r="S277" s="74" t="e">
        <f t="shared" si="60"/>
        <v>#REF!</v>
      </c>
      <c r="T277" s="74" t="e">
        <f t="shared" si="61"/>
        <v>#REF!</v>
      </c>
      <c r="U277" s="74" t="e">
        <f t="shared" si="64"/>
        <v>#REF!</v>
      </c>
      <c r="V277" s="74" t="e">
        <f t="shared" si="62"/>
        <v>#REF!</v>
      </c>
    </row>
    <row r="278" spans="1:22" ht="57" customHeight="1" x14ac:dyDescent="0.2">
      <c r="A278" s="10" t="str">
        <f>Questions!$A278</f>
        <v>INTL-04</v>
      </c>
      <c r="B278" s="10" t="str">
        <f t="shared" si="54"/>
        <v>INTL</v>
      </c>
      <c r="C278" s="10" t="str">
        <f>VLOOKUP($A278,Questions!$A$3:$L$333,2,0)&amp;""</f>
        <v>Will data be collected from or processed in or stored in China?</v>
      </c>
      <c r="D278" s="10" t="str">
        <f>VLOOKUP($A278,Questions!$A$3:$L$333,11,0)&amp;""</f>
        <v>Neutral until evaluated</v>
      </c>
      <c r="E278" s="10" t="str">
        <f>VLOOKUP($A278,Questions!$A$3:$L$333,12,0)&amp;""</f>
        <v>Privacy</v>
      </c>
      <c r="F278" s="10" t="e">
        <f>VLOOKUP($A278,#REF!,3,0)&amp;""</f>
        <v>#REF!</v>
      </c>
      <c r="G278" s="10" t="e">
        <f>VLOOKUP($A278,#REF!,6,0)&amp;""</f>
        <v>#REF!</v>
      </c>
      <c r="H278" s="10" t="e">
        <f>VLOOKUP($A278,#REF!,7,0)&amp;""</f>
        <v>#REF!</v>
      </c>
      <c r="I278" s="10" t="e">
        <f>VLOOKUP($A278,#REF!,8,0)&amp;""</f>
        <v>#REF!</v>
      </c>
      <c r="J278" s="10" t="e">
        <f>VLOOKUP($A278,#REF!,9,0)&amp;""</f>
        <v>#REF!</v>
      </c>
      <c r="K278" s="10" t="e">
        <f t="shared" si="55"/>
        <v>#REF!</v>
      </c>
      <c r="L278" s="74" t="e">
        <f>IF($E278="Not Scored", "N/A",IF(AND($D278='Auto Responses'!$J$27,$H278=""),"N/A",IF(AND($D278='Auto Responses'!$J$27,$H278='Auto Responses'!$J$7,),1,IF(AND($D278='Auto Responses'!$J$27,$H278='Auto Responses'!$J$8),0,IF($F278=$G278,1,0)))))</f>
        <v>#REF!</v>
      </c>
      <c r="M278" s="10" t="e">
        <f>VLOOKUP($A278,#REF!,10,0)&amp;""</f>
        <v>#REF!</v>
      </c>
      <c r="N278" s="10" t="e">
        <f t="shared" si="56"/>
        <v>#REF!</v>
      </c>
      <c r="O278" s="74" t="e">
        <f t="shared" si="57"/>
        <v>#REF!</v>
      </c>
      <c r="P278" s="74" t="e">
        <f t="shared" si="58"/>
        <v>#REF!</v>
      </c>
      <c r="Q278" s="74" t="e">
        <f t="shared" si="59"/>
        <v>#REF!</v>
      </c>
      <c r="R278" s="74" t="e">
        <f t="shared" si="63"/>
        <v>#REF!</v>
      </c>
      <c r="S278" s="74" t="e">
        <f t="shared" si="60"/>
        <v>#REF!</v>
      </c>
      <c r="T278" s="74" t="e">
        <f t="shared" si="61"/>
        <v>#REF!</v>
      </c>
      <c r="U278" s="74" t="e">
        <f t="shared" si="64"/>
        <v>#REF!</v>
      </c>
      <c r="V278" s="74" t="e">
        <f t="shared" si="62"/>
        <v>#REF!</v>
      </c>
    </row>
    <row r="279" spans="1:22" ht="57" customHeight="1" x14ac:dyDescent="0.2">
      <c r="A279" s="10" t="str">
        <f>Questions!$A279</f>
        <v>INTL-05</v>
      </c>
      <c r="B279" s="10" t="str">
        <f t="shared" si="54"/>
        <v>INTL</v>
      </c>
      <c r="C279" s="10" t="str">
        <f>VLOOKUP($A279,Questions!$A$3:$L$333,2,0)&amp;""</f>
        <v>Do you comply with PIPL security, privacy, and data localization requirements?</v>
      </c>
      <c r="D279" s="10" t="str">
        <f>VLOOKUP($A279,Questions!$A$3:$L$333,11,0)&amp;""</f>
        <v>Neutral until evaluated</v>
      </c>
      <c r="E279" s="10" t="str">
        <f>VLOOKUP($A279,Questions!$A$3:$L$333,12,0)&amp;""</f>
        <v>Privacy</v>
      </c>
      <c r="F279" s="10" t="e">
        <f>VLOOKUP($A279,#REF!,3,0)&amp;""</f>
        <v>#REF!</v>
      </c>
      <c r="G279" s="10" t="e">
        <f>VLOOKUP($A279,#REF!,6,0)&amp;""</f>
        <v>#REF!</v>
      </c>
      <c r="H279" s="10" t="e">
        <f>VLOOKUP($A279,#REF!,7,0)&amp;""</f>
        <v>#REF!</v>
      </c>
      <c r="I279" s="10" t="e">
        <f>VLOOKUP($A279,#REF!,8,0)&amp;""</f>
        <v>#REF!</v>
      </c>
      <c r="J279" s="10" t="e">
        <f>VLOOKUP($A279,#REF!,9,0)&amp;""</f>
        <v>#REF!</v>
      </c>
      <c r="K279" s="10" t="e">
        <f t="shared" si="55"/>
        <v>#REF!</v>
      </c>
      <c r="L279" s="74" t="e">
        <f>IF($E279="Not Scored", "N/A",IF(AND($D279='Auto Responses'!$J$27,$H279=""),"N/A",IF(AND($D279='Auto Responses'!$J$27,$H279='Auto Responses'!$J$7,),1,IF(AND($D279='Auto Responses'!$J$27,$H279='Auto Responses'!$J$8),0,IF($F279=$G279,1,0)))))</f>
        <v>#REF!</v>
      </c>
      <c r="M279" s="10" t="e">
        <f>VLOOKUP($A279,#REF!,10,0)&amp;""</f>
        <v>#REF!</v>
      </c>
      <c r="N279" s="10" t="e">
        <f t="shared" si="56"/>
        <v>#REF!</v>
      </c>
      <c r="O279" s="74" t="e">
        <f t="shared" si="57"/>
        <v>#REF!</v>
      </c>
      <c r="P279" s="74" t="e">
        <f t="shared" si="58"/>
        <v>#REF!</v>
      </c>
      <c r="Q279" s="74" t="e">
        <f t="shared" si="59"/>
        <v>#REF!</v>
      </c>
      <c r="R279" s="74" t="e">
        <f t="shared" si="63"/>
        <v>#REF!</v>
      </c>
      <c r="S279" s="74" t="e">
        <f t="shared" si="60"/>
        <v>#REF!</v>
      </c>
      <c r="T279" s="74" t="e">
        <f t="shared" si="61"/>
        <v>#REF!</v>
      </c>
      <c r="U279" s="74" t="e">
        <f t="shared" si="64"/>
        <v>#REF!</v>
      </c>
      <c r="V279" s="74" t="e">
        <f t="shared" si="62"/>
        <v>#REF!</v>
      </c>
    </row>
    <row r="280" spans="1:22" ht="57" customHeight="1" x14ac:dyDescent="0.2">
      <c r="A280" s="10" t="str">
        <f>Questions!$A280</f>
        <v>DRPV-01</v>
      </c>
      <c r="B280" s="10" t="str">
        <f t="shared" si="54"/>
        <v>DRPV</v>
      </c>
      <c r="C280" s="10" t="str">
        <f>VLOOKUP($A280,Questions!$A$3:$L$333,2,0)&amp;""</f>
        <v>Have you performed a Data Privacy Impact Assesssment for the solution/project?</v>
      </c>
      <c r="D280" s="10" t="str">
        <f>VLOOKUP($A280,Questions!$A$3:$L$333,11,0)&amp;""</f>
        <v/>
      </c>
      <c r="E280" s="10" t="str">
        <f>VLOOKUP($A280,Questions!$A$3:$L$333,12,0)&amp;""</f>
        <v>Privacy</v>
      </c>
      <c r="F280" s="10" t="e">
        <f>VLOOKUP($A280,#REF!,3,0)&amp;""</f>
        <v>#REF!</v>
      </c>
      <c r="G280" s="10" t="e">
        <f>VLOOKUP($A280,#REF!,6,0)&amp;""</f>
        <v>#REF!</v>
      </c>
      <c r="H280" s="10" t="e">
        <f>VLOOKUP($A280,#REF!,7,0)&amp;""</f>
        <v>#REF!</v>
      </c>
      <c r="I280" s="10" t="e">
        <f>VLOOKUP($A280,#REF!,8,0)&amp;""</f>
        <v>#REF!</v>
      </c>
      <c r="J280" s="10" t="e">
        <f>VLOOKUP($A280,#REF!,9,0)&amp;""</f>
        <v>#REF!</v>
      </c>
      <c r="K280" s="10" t="e">
        <f t="shared" si="55"/>
        <v>#REF!</v>
      </c>
      <c r="L280" s="74" t="e">
        <f>IF($E280="Not Scored", "N/A",IF(AND($D280='Auto Responses'!$J$27,$H280=""),"N/A",IF(AND($D280='Auto Responses'!$J$27,$H280='Auto Responses'!$J$7,),1,IF(AND($D280='Auto Responses'!$J$27,$H280='Auto Responses'!$J$8),0,IF($F280=$G280,1,0)))))</f>
        <v>#REF!</v>
      </c>
      <c r="M280" s="10" t="e">
        <f>VLOOKUP($A280,#REF!,10,0)&amp;""</f>
        <v>#REF!</v>
      </c>
      <c r="N280" s="10" t="e">
        <f t="shared" si="56"/>
        <v>#REF!</v>
      </c>
      <c r="O280" s="74" t="e">
        <f t="shared" si="57"/>
        <v>#REF!</v>
      </c>
      <c r="P280" s="74" t="e">
        <f t="shared" si="58"/>
        <v>#REF!</v>
      </c>
      <c r="Q280" s="74" t="e">
        <f t="shared" si="59"/>
        <v>#REF!</v>
      </c>
      <c r="R280" s="74" t="e">
        <f t="shared" si="63"/>
        <v>#REF!</v>
      </c>
      <c r="S280" s="74" t="e">
        <f t="shared" si="60"/>
        <v>#REF!</v>
      </c>
      <c r="T280" s="74" t="e">
        <f t="shared" si="61"/>
        <v>#REF!</v>
      </c>
      <c r="U280" s="74" t="e">
        <f t="shared" si="64"/>
        <v>#REF!</v>
      </c>
      <c r="V280" s="74" t="e">
        <f t="shared" si="62"/>
        <v>#REF!</v>
      </c>
    </row>
    <row r="281" spans="1:22" ht="57" customHeight="1" x14ac:dyDescent="0.2">
      <c r="A281" s="10" t="str">
        <f>Questions!$A281</f>
        <v>DRPV-02</v>
      </c>
      <c r="B281" s="10" t="str">
        <f t="shared" si="54"/>
        <v>DRPV</v>
      </c>
      <c r="C281" s="10" t="str">
        <f>VLOOKUP($A281,Questions!$A$3:$L$333,2,0)&amp;""</f>
        <v>Do you provide an end-user privacy notice about privacy policies and procedures that identify the purpose(s) for which personal information is collected, used, retained, and disclosed?</v>
      </c>
      <c r="D281" s="10" t="str">
        <f>VLOOKUP($A281,Questions!$A$3:$L$333,11,0)&amp;""</f>
        <v/>
      </c>
      <c r="E281" s="10" t="str">
        <f>VLOOKUP($A281,Questions!$A$3:$L$333,12,0)&amp;""</f>
        <v>Privacy</v>
      </c>
      <c r="F281" s="10" t="e">
        <f>VLOOKUP($A281,#REF!,3,0)&amp;""</f>
        <v>#REF!</v>
      </c>
      <c r="G281" s="10" t="e">
        <f>VLOOKUP($A281,#REF!,6,0)&amp;""</f>
        <v>#REF!</v>
      </c>
      <c r="H281" s="10" t="e">
        <f>VLOOKUP($A281,#REF!,7,0)&amp;""</f>
        <v>#REF!</v>
      </c>
      <c r="I281" s="10" t="e">
        <f>VLOOKUP($A281,#REF!,8,0)&amp;""</f>
        <v>#REF!</v>
      </c>
      <c r="J281" s="10" t="e">
        <f>VLOOKUP($A281,#REF!,9,0)&amp;""</f>
        <v>#REF!</v>
      </c>
      <c r="K281" s="10" t="e">
        <f t="shared" si="55"/>
        <v>#REF!</v>
      </c>
      <c r="L281" s="74" t="e">
        <f>IF($E281="Not Scored", "N/A",IF(AND($D281='Auto Responses'!$J$27,$H281=""),"N/A",IF(AND($D281='Auto Responses'!$J$27,$H281='Auto Responses'!$J$7,),1,IF(AND($D281='Auto Responses'!$J$27,$H281='Auto Responses'!$J$8),0,IF($F281=$G281,1,0)))))</f>
        <v>#REF!</v>
      </c>
      <c r="M281" s="10" t="e">
        <f>VLOOKUP($A281,#REF!,10,0)&amp;""</f>
        <v>#REF!</v>
      </c>
      <c r="N281" s="10" t="e">
        <f t="shared" si="56"/>
        <v>#REF!</v>
      </c>
      <c r="O281" s="74" t="e">
        <f t="shared" si="57"/>
        <v>#REF!</v>
      </c>
      <c r="P281" s="74" t="e">
        <f t="shared" si="58"/>
        <v>#REF!</v>
      </c>
      <c r="Q281" s="74" t="e">
        <f t="shared" si="59"/>
        <v>#REF!</v>
      </c>
      <c r="R281" s="74" t="e">
        <f t="shared" si="63"/>
        <v>#REF!</v>
      </c>
      <c r="S281" s="74" t="e">
        <f t="shared" si="60"/>
        <v>#REF!</v>
      </c>
      <c r="T281" s="74" t="e">
        <f t="shared" si="61"/>
        <v>#REF!</v>
      </c>
      <c r="U281" s="74" t="e">
        <f t="shared" si="64"/>
        <v>#REF!</v>
      </c>
      <c r="V281" s="74" t="e">
        <f t="shared" si="62"/>
        <v>#REF!</v>
      </c>
    </row>
    <row r="282" spans="1:22" ht="57" customHeight="1" x14ac:dyDescent="0.2">
      <c r="A282" s="10" t="str">
        <f>Questions!$A282</f>
        <v>DRPV-03</v>
      </c>
      <c r="B282" s="10" t="str">
        <f t="shared" si="54"/>
        <v>DRPV</v>
      </c>
      <c r="C282" s="10" t="str">
        <f>VLOOKUP($A282,Questions!$A$3:$L$333,2,0)&amp;""</f>
        <v>Do you describe the choices available to the individual and obtain implicit or explicit consent with respect to the collection, use, and disclosure of personal information?</v>
      </c>
      <c r="D282" s="10" t="str">
        <f>VLOOKUP($A282,Questions!$A$3:$L$333,11,0)&amp;""</f>
        <v/>
      </c>
      <c r="E282" s="10" t="str">
        <f>VLOOKUP($A282,Questions!$A$3:$L$333,12,0)&amp;""</f>
        <v>Privacy</v>
      </c>
      <c r="F282" s="10" t="e">
        <f>VLOOKUP($A282,#REF!,3,0)&amp;""</f>
        <v>#REF!</v>
      </c>
      <c r="G282" s="10" t="e">
        <f>VLOOKUP($A282,#REF!,6,0)&amp;""</f>
        <v>#REF!</v>
      </c>
      <c r="H282" s="10" t="e">
        <f>VLOOKUP($A282,#REF!,7,0)&amp;""</f>
        <v>#REF!</v>
      </c>
      <c r="I282" s="10" t="e">
        <f>VLOOKUP($A282,#REF!,8,0)&amp;""</f>
        <v>#REF!</v>
      </c>
      <c r="J282" s="10" t="e">
        <f>VLOOKUP($A282,#REF!,9,0)&amp;""</f>
        <v>#REF!</v>
      </c>
      <c r="K282" s="10" t="e">
        <f t="shared" si="55"/>
        <v>#REF!</v>
      </c>
      <c r="L282" s="74" t="e">
        <f>IF($E282="Not Scored", "N/A",IF(AND($D282='Auto Responses'!$J$27,$H282=""),"N/A",IF(AND($D282='Auto Responses'!$J$27,$H282='Auto Responses'!$J$7,),1,IF(AND($D282='Auto Responses'!$J$27,$H282='Auto Responses'!$J$8),0,IF($F282=$G282,1,0)))))</f>
        <v>#REF!</v>
      </c>
      <c r="M282" s="10" t="e">
        <f>VLOOKUP($A282,#REF!,10,0)&amp;""</f>
        <v>#REF!</v>
      </c>
      <c r="N282" s="10" t="e">
        <f t="shared" si="56"/>
        <v>#REF!</v>
      </c>
      <c r="O282" s="74" t="e">
        <f t="shared" si="57"/>
        <v>#REF!</v>
      </c>
      <c r="P282" s="74" t="e">
        <f t="shared" si="58"/>
        <v>#REF!</v>
      </c>
      <c r="Q282" s="74" t="e">
        <f t="shared" si="59"/>
        <v>#REF!</v>
      </c>
      <c r="R282" s="74" t="e">
        <f t="shared" si="63"/>
        <v>#REF!</v>
      </c>
      <c r="S282" s="74" t="e">
        <f t="shared" si="60"/>
        <v>#REF!</v>
      </c>
      <c r="T282" s="74" t="e">
        <f t="shared" si="61"/>
        <v>#REF!</v>
      </c>
      <c r="U282" s="74" t="e">
        <f t="shared" si="64"/>
        <v>#REF!</v>
      </c>
      <c r="V282" s="74" t="e">
        <f t="shared" si="62"/>
        <v>#REF!</v>
      </c>
    </row>
    <row r="283" spans="1:22" ht="57" customHeight="1" x14ac:dyDescent="0.2">
      <c r="A283" s="10" t="str">
        <f>Questions!$A283</f>
        <v>DRPV-04</v>
      </c>
      <c r="B283" s="10" t="str">
        <f t="shared" si="54"/>
        <v>DRPV</v>
      </c>
      <c r="C283" s="10" t="str">
        <f>VLOOKUP($A283,Questions!$A$3:$L$333,2,0)&amp;""</f>
        <v>Do you collect personal information only for the purpose(s) identified in the agreement with an institution or, if there is none, the purpose(s) identified in the privacy notice?</v>
      </c>
      <c r="D283" s="10" t="str">
        <f>VLOOKUP($A283,Questions!$A$3:$L$333,11,0)&amp;""</f>
        <v/>
      </c>
      <c r="E283" s="10" t="str">
        <f>VLOOKUP($A283,Questions!$A$3:$L$333,12,0)&amp;""</f>
        <v>Privacy</v>
      </c>
      <c r="F283" s="10" t="e">
        <f>VLOOKUP($A283,#REF!,3,0)&amp;""</f>
        <v>#REF!</v>
      </c>
      <c r="G283" s="10" t="e">
        <f>VLOOKUP($A283,#REF!,6,0)&amp;""</f>
        <v>#REF!</v>
      </c>
      <c r="H283" s="10" t="e">
        <f>VLOOKUP($A283,#REF!,7,0)&amp;""</f>
        <v>#REF!</v>
      </c>
      <c r="I283" s="10" t="e">
        <f>VLOOKUP($A283,#REF!,8,0)&amp;""</f>
        <v>#REF!</v>
      </c>
      <c r="J283" s="10" t="e">
        <f>VLOOKUP($A283,#REF!,9,0)&amp;""</f>
        <v>#REF!</v>
      </c>
      <c r="K283" s="10" t="e">
        <f t="shared" si="55"/>
        <v>#REF!</v>
      </c>
      <c r="L283" s="74" t="e">
        <f>IF($E283="Not Scored", "N/A",IF(AND($D283='Auto Responses'!$J$27,$H283=""),"N/A",IF(AND($D283='Auto Responses'!$J$27,$H283='Auto Responses'!$J$7,),1,IF(AND($D283='Auto Responses'!$J$27,$H283='Auto Responses'!$J$8),0,IF($F283=$G283,1,0)))))</f>
        <v>#REF!</v>
      </c>
      <c r="M283" s="10" t="e">
        <f>VLOOKUP($A283,#REF!,10,0)&amp;""</f>
        <v>#REF!</v>
      </c>
      <c r="N283" s="10" t="e">
        <f t="shared" si="56"/>
        <v>#REF!</v>
      </c>
      <c r="O283" s="74" t="e">
        <f t="shared" si="57"/>
        <v>#REF!</v>
      </c>
      <c r="P283" s="74" t="e">
        <f t="shared" si="58"/>
        <v>#REF!</v>
      </c>
      <c r="Q283" s="74" t="e">
        <f t="shared" si="59"/>
        <v>#REF!</v>
      </c>
      <c r="R283" s="74" t="e">
        <f t="shared" si="63"/>
        <v>#REF!</v>
      </c>
      <c r="S283" s="74" t="e">
        <f t="shared" si="60"/>
        <v>#REF!</v>
      </c>
      <c r="T283" s="74" t="e">
        <f t="shared" si="61"/>
        <v>#REF!</v>
      </c>
      <c r="U283" s="74" t="e">
        <f t="shared" si="64"/>
        <v>#REF!</v>
      </c>
      <c r="V283" s="74" t="e">
        <f t="shared" si="62"/>
        <v>#REF!</v>
      </c>
    </row>
    <row r="284" spans="1:22" ht="57" customHeight="1" x14ac:dyDescent="0.2">
      <c r="A284" s="10" t="str">
        <f>Questions!$A284</f>
        <v>DRPV-05</v>
      </c>
      <c r="B284" s="10" t="str">
        <f t="shared" si="54"/>
        <v>DRPV</v>
      </c>
      <c r="C284" s="10" t="str">
        <f>VLOOKUP($A284,Questions!$A$3:$L$333,2,0)&amp;""</f>
        <v>Do you have a documented list of personal data your service maintains?</v>
      </c>
      <c r="D284" s="10" t="str">
        <f>VLOOKUP($A284,Questions!$A$3:$L$333,11,0)&amp;""</f>
        <v/>
      </c>
      <c r="E284" s="10" t="str">
        <f>VLOOKUP($A284,Questions!$A$3:$L$333,12,0)&amp;""</f>
        <v>Privacy</v>
      </c>
      <c r="F284" s="10" t="e">
        <f>VLOOKUP($A284,#REF!,3,0)&amp;""</f>
        <v>#REF!</v>
      </c>
      <c r="G284" s="10" t="e">
        <f>VLOOKUP($A284,#REF!,6,0)&amp;""</f>
        <v>#REF!</v>
      </c>
      <c r="H284" s="10" t="e">
        <f>VLOOKUP($A284,#REF!,7,0)&amp;""</f>
        <v>#REF!</v>
      </c>
      <c r="I284" s="10" t="e">
        <f>VLOOKUP($A284,#REF!,8,0)&amp;""</f>
        <v>#REF!</v>
      </c>
      <c r="J284" s="10" t="e">
        <f>VLOOKUP($A284,#REF!,9,0)&amp;""</f>
        <v>#REF!</v>
      </c>
      <c r="K284" s="10" t="e">
        <f t="shared" si="55"/>
        <v>#REF!</v>
      </c>
      <c r="L284" s="74" t="e">
        <f>IF($E284="Not Scored", "N/A",IF(AND($D284='Auto Responses'!$J$27,$H284=""),"N/A",IF(AND($D284='Auto Responses'!$J$27,$H284='Auto Responses'!$J$7,),1,IF(AND($D284='Auto Responses'!$J$27,$H284='Auto Responses'!$J$8),0,IF($F284=$G284,1,0)))))</f>
        <v>#REF!</v>
      </c>
      <c r="M284" s="10" t="e">
        <f>VLOOKUP($A284,#REF!,10,0)&amp;""</f>
        <v>#REF!</v>
      </c>
      <c r="N284" s="10" t="e">
        <f t="shared" si="56"/>
        <v>#REF!</v>
      </c>
      <c r="O284" s="74" t="e">
        <f t="shared" si="57"/>
        <v>#REF!</v>
      </c>
      <c r="P284" s="74" t="e">
        <f t="shared" si="58"/>
        <v>#REF!</v>
      </c>
      <c r="Q284" s="74" t="e">
        <f t="shared" si="59"/>
        <v>#REF!</v>
      </c>
      <c r="R284" s="74" t="e">
        <f t="shared" si="63"/>
        <v>#REF!</v>
      </c>
      <c r="S284" s="74" t="e">
        <f t="shared" si="60"/>
        <v>#REF!</v>
      </c>
      <c r="T284" s="74" t="e">
        <f t="shared" si="61"/>
        <v>#REF!</v>
      </c>
      <c r="U284" s="74" t="e">
        <f t="shared" si="64"/>
        <v>#REF!</v>
      </c>
      <c r="V284" s="74" t="e">
        <f t="shared" si="62"/>
        <v>#REF!</v>
      </c>
    </row>
    <row r="285" spans="1:22" ht="57" customHeight="1" x14ac:dyDescent="0.2">
      <c r="A285" s="10" t="str">
        <f>Questions!$A285</f>
        <v>DRPV-06</v>
      </c>
      <c r="B285" s="10" t="str">
        <f t="shared" si="54"/>
        <v>DRPV</v>
      </c>
      <c r="C285" s="10" t="str">
        <f>VLOOKUP($A285,Questions!$A$3:$L$333,2,0)&amp;""</f>
        <v>Do you retain personal information for only as long as necessary to fulfill the stated purpose(s) or as required by law or regulation and thereafter appropriately dispose of such information?</v>
      </c>
      <c r="D285" s="10" t="str">
        <f>VLOOKUP($A285,Questions!$A$3:$L$333,11,0)&amp;""</f>
        <v/>
      </c>
      <c r="E285" s="10" t="str">
        <f>VLOOKUP($A285,Questions!$A$3:$L$333,12,0)&amp;""</f>
        <v>Privacy</v>
      </c>
      <c r="F285" s="10" t="e">
        <f>VLOOKUP($A285,#REF!,3,0)&amp;""</f>
        <v>#REF!</v>
      </c>
      <c r="G285" s="10" t="e">
        <f>VLOOKUP($A285,#REF!,6,0)&amp;""</f>
        <v>#REF!</v>
      </c>
      <c r="H285" s="10" t="e">
        <f>VLOOKUP($A285,#REF!,7,0)&amp;""</f>
        <v>#REF!</v>
      </c>
      <c r="I285" s="10" t="e">
        <f>VLOOKUP($A285,#REF!,8,0)&amp;""</f>
        <v>#REF!</v>
      </c>
      <c r="J285" s="10" t="e">
        <f>VLOOKUP($A285,#REF!,9,0)&amp;""</f>
        <v>#REF!</v>
      </c>
      <c r="K285" s="10" t="e">
        <f t="shared" si="55"/>
        <v>#REF!</v>
      </c>
      <c r="L285" s="74" t="e">
        <f>IF($E285="Not Scored", "N/A",IF(AND($D285='Auto Responses'!$J$27,$H285=""),"N/A",IF(AND($D285='Auto Responses'!$J$27,$H285='Auto Responses'!$J$7,),1,IF(AND($D285='Auto Responses'!$J$27,$H285='Auto Responses'!$J$8),0,IF($F285=$G285,1,0)))))</f>
        <v>#REF!</v>
      </c>
      <c r="M285" s="10" t="e">
        <f>VLOOKUP($A285,#REF!,10,0)&amp;""</f>
        <v>#REF!</v>
      </c>
      <c r="N285" s="10" t="e">
        <f t="shared" si="56"/>
        <v>#REF!</v>
      </c>
      <c r="O285" s="74" t="e">
        <f t="shared" si="57"/>
        <v>#REF!</v>
      </c>
      <c r="P285" s="74" t="e">
        <f t="shared" si="58"/>
        <v>#REF!</v>
      </c>
      <c r="Q285" s="74" t="e">
        <f t="shared" si="59"/>
        <v>#REF!</v>
      </c>
      <c r="R285" s="74" t="e">
        <f t="shared" si="63"/>
        <v>#REF!</v>
      </c>
      <c r="S285" s="74" t="e">
        <f t="shared" si="60"/>
        <v>#REF!</v>
      </c>
      <c r="T285" s="74" t="e">
        <f t="shared" si="61"/>
        <v>#REF!</v>
      </c>
      <c r="U285" s="74" t="e">
        <f t="shared" si="64"/>
        <v>#REF!</v>
      </c>
      <c r="V285" s="74" t="e">
        <f t="shared" si="62"/>
        <v>#REF!</v>
      </c>
    </row>
    <row r="286" spans="1:22" ht="57" customHeight="1" x14ac:dyDescent="0.2">
      <c r="A286" s="10" t="str">
        <f>Questions!$A286</f>
        <v>DRPV-07</v>
      </c>
      <c r="B286" s="10" t="str">
        <f t="shared" si="54"/>
        <v>DRPV</v>
      </c>
      <c r="C286" s="10" t="str">
        <f>VLOOKUP($A286,Questions!$A$3:$L$333,2,0)&amp;""</f>
        <v>Do you provide individuals with access to their personal information for review and update (i.e., data subject rights)?</v>
      </c>
      <c r="D286" s="10" t="str">
        <f>VLOOKUP($A286,Questions!$A$3:$L$333,11,0)&amp;""</f>
        <v/>
      </c>
      <c r="E286" s="10" t="str">
        <f>VLOOKUP($A286,Questions!$A$3:$L$333,12,0)&amp;""</f>
        <v>Privacy</v>
      </c>
      <c r="F286" s="10" t="e">
        <f>VLOOKUP($A286,#REF!,3,0)&amp;""</f>
        <v>#REF!</v>
      </c>
      <c r="G286" s="10" t="e">
        <f>VLOOKUP($A286,#REF!,6,0)&amp;""</f>
        <v>#REF!</v>
      </c>
      <c r="H286" s="10" t="e">
        <f>VLOOKUP($A286,#REF!,7,0)&amp;""</f>
        <v>#REF!</v>
      </c>
      <c r="I286" s="10" t="e">
        <f>VLOOKUP($A286,#REF!,8,0)&amp;""</f>
        <v>#REF!</v>
      </c>
      <c r="J286" s="10" t="e">
        <f>VLOOKUP($A286,#REF!,9,0)&amp;""</f>
        <v>#REF!</v>
      </c>
      <c r="K286" s="10" t="e">
        <f t="shared" si="55"/>
        <v>#REF!</v>
      </c>
      <c r="L286" s="74" t="e">
        <f>IF($E286="Not Scored", "N/A",IF(AND($D286='Auto Responses'!$J$27,$H286=""),"N/A",IF(AND($D286='Auto Responses'!$J$27,$H286='Auto Responses'!$J$7,),1,IF(AND($D286='Auto Responses'!$J$27,$H286='Auto Responses'!$J$8),0,IF($F286=$G286,1,0)))))</f>
        <v>#REF!</v>
      </c>
      <c r="M286" s="10" t="e">
        <f>VLOOKUP($A286,#REF!,10,0)&amp;""</f>
        <v>#REF!</v>
      </c>
      <c r="N286" s="10" t="e">
        <f t="shared" si="56"/>
        <v>#REF!</v>
      </c>
      <c r="O286" s="74" t="e">
        <f t="shared" si="57"/>
        <v>#REF!</v>
      </c>
      <c r="P286" s="74" t="e">
        <f t="shared" si="58"/>
        <v>#REF!</v>
      </c>
      <c r="Q286" s="74" t="e">
        <f t="shared" si="59"/>
        <v>#REF!</v>
      </c>
      <c r="R286" s="74" t="e">
        <f t="shared" si="63"/>
        <v>#REF!</v>
      </c>
      <c r="S286" s="74" t="e">
        <f t="shared" si="60"/>
        <v>#REF!</v>
      </c>
      <c r="T286" s="74" t="e">
        <f t="shared" si="61"/>
        <v>#REF!</v>
      </c>
      <c r="U286" s="74" t="e">
        <f t="shared" si="64"/>
        <v>#REF!</v>
      </c>
      <c r="V286" s="74" t="e">
        <f t="shared" si="62"/>
        <v>#REF!</v>
      </c>
    </row>
    <row r="287" spans="1:22" ht="57" customHeight="1" x14ac:dyDescent="0.2">
      <c r="A287" s="10" t="str">
        <f>Questions!$A287</f>
        <v>DRPV-08</v>
      </c>
      <c r="B287" s="10" t="str">
        <f t="shared" si="54"/>
        <v>DRPV</v>
      </c>
      <c r="C287" s="10" t="str">
        <f>VLOOKUP($A287,Questions!$A$3:$L$333,2,0)&amp;""</f>
        <v>Do you disclose personal information to third parties only for the purpose(s) identified in the privacy notice or with the implicit or explicit consent of the individual?</v>
      </c>
      <c r="D287" s="10" t="str">
        <f>VLOOKUP($A287,Questions!$A$3:$L$333,11,0)&amp;""</f>
        <v/>
      </c>
      <c r="E287" s="10" t="str">
        <f>VLOOKUP($A287,Questions!$A$3:$L$333,12,0)&amp;""</f>
        <v>Privacy</v>
      </c>
      <c r="F287" s="10" t="e">
        <f>VLOOKUP($A287,#REF!,3,0)&amp;""</f>
        <v>#REF!</v>
      </c>
      <c r="G287" s="10" t="e">
        <f>VLOOKUP($A287,#REF!,6,0)&amp;""</f>
        <v>#REF!</v>
      </c>
      <c r="H287" s="10" t="e">
        <f>VLOOKUP($A287,#REF!,7,0)&amp;""</f>
        <v>#REF!</v>
      </c>
      <c r="I287" s="10" t="e">
        <f>VLOOKUP($A287,#REF!,8,0)&amp;""</f>
        <v>#REF!</v>
      </c>
      <c r="J287" s="10" t="e">
        <f>VLOOKUP($A287,#REF!,9,0)&amp;""</f>
        <v>#REF!</v>
      </c>
      <c r="K287" s="10" t="e">
        <f t="shared" si="55"/>
        <v>#REF!</v>
      </c>
      <c r="L287" s="74" t="e">
        <f>IF($E287="Not Scored", "N/A",IF(AND($D287='Auto Responses'!$J$27,$H287=""),"N/A",IF(AND($D287='Auto Responses'!$J$27,$H287='Auto Responses'!$J$7,),1,IF(AND($D287='Auto Responses'!$J$27,$H287='Auto Responses'!$J$8),0,IF($F287=$G287,1,0)))))</f>
        <v>#REF!</v>
      </c>
      <c r="M287" s="10" t="e">
        <f>VLOOKUP($A287,#REF!,10,0)&amp;""</f>
        <v>#REF!</v>
      </c>
      <c r="N287" s="10" t="e">
        <f t="shared" si="56"/>
        <v>#REF!</v>
      </c>
      <c r="O287" s="74" t="e">
        <f t="shared" si="57"/>
        <v>#REF!</v>
      </c>
      <c r="P287" s="74" t="e">
        <f t="shared" si="58"/>
        <v>#REF!</v>
      </c>
      <c r="Q287" s="74" t="e">
        <f t="shared" si="59"/>
        <v>#REF!</v>
      </c>
      <c r="R287" s="74" t="e">
        <f t="shared" si="63"/>
        <v>#REF!</v>
      </c>
      <c r="S287" s="74" t="e">
        <f t="shared" si="60"/>
        <v>#REF!</v>
      </c>
      <c r="T287" s="74" t="e">
        <f t="shared" si="61"/>
        <v>#REF!</v>
      </c>
      <c r="U287" s="74" t="e">
        <f t="shared" si="64"/>
        <v>#REF!</v>
      </c>
      <c r="V287" s="74" t="e">
        <f t="shared" si="62"/>
        <v>#REF!</v>
      </c>
    </row>
    <row r="288" spans="1:22" ht="57" customHeight="1" x14ac:dyDescent="0.2">
      <c r="A288" s="10" t="str">
        <f>Questions!$A288</f>
        <v>DRPV-09</v>
      </c>
      <c r="B288" s="10" t="str">
        <f t="shared" si="54"/>
        <v>DRPV</v>
      </c>
      <c r="C288" s="10" t="str">
        <f>VLOOKUP($A288,Questions!$A$3:$L$333,2,0)&amp;""</f>
        <v>Do you protect personal information against unauthorized access (both physical and logical)?</v>
      </c>
      <c r="D288" s="10" t="str">
        <f>VLOOKUP($A288,Questions!$A$3:$L$333,11,0)&amp;""</f>
        <v/>
      </c>
      <c r="E288" s="10" t="str">
        <f>VLOOKUP($A288,Questions!$A$3:$L$333,12,0)&amp;""</f>
        <v>Privacy</v>
      </c>
      <c r="F288" s="10" t="e">
        <f>VLOOKUP($A288,#REF!,3,0)&amp;""</f>
        <v>#REF!</v>
      </c>
      <c r="G288" s="10" t="e">
        <f>VLOOKUP($A288,#REF!,6,0)&amp;""</f>
        <v>#REF!</v>
      </c>
      <c r="H288" s="10" t="e">
        <f>VLOOKUP($A288,#REF!,7,0)&amp;""</f>
        <v>#REF!</v>
      </c>
      <c r="I288" s="10" t="e">
        <f>VLOOKUP($A288,#REF!,8,0)&amp;""</f>
        <v>#REF!</v>
      </c>
      <c r="J288" s="10" t="e">
        <f>VLOOKUP($A288,#REF!,9,0)&amp;""</f>
        <v>#REF!</v>
      </c>
      <c r="K288" s="10" t="e">
        <f t="shared" si="55"/>
        <v>#REF!</v>
      </c>
      <c r="L288" s="74" t="e">
        <f>IF($E288="Not Scored", "N/A",IF(AND($D288='Auto Responses'!$J$27,$H288=""),"N/A",IF(AND($D288='Auto Responses'!$J$27,$H288='Auto Responses'!$J$7,),1,IF(AND($D288='Auto Responses'!$J$27,$H288='Auto Responses'!$J$8),0,IF($F288=$G288,1,0)))))</f>
        <v>#REF!</v>
      </c>
      <c r="M288" s="10" t="e">
        <f>VLOOKUP($A288,#REF!,10,0)&amp;""</f>
        <v>#REF!</v>
      </c>
      <c r="N288" s="10" t="e">
        <f t="shared" si="56"/>
        <v>#REF!</v>
      </c>
      <c r="O288" s="74" t="e">
        <f t="shared" si="57"/>
        <v>#REF!</v>
      </c>
      <c r="P288" s="74" t="e">
        <f t="shared" si="58"/>
        <v>#REF!</v>
      </c>
      <c r="Q288" s="74" t="e">
        <f t="shared" si="59"/>
        <v>#REF!</v>
      </c>
      <c r="R288" s="74" t="e">
        <f t="shared" si="63"/>
        <v>#REF!</v>
      </c>
      <c r="S288" s="74" t="e">
        <f t="shared" si="60"/>
        <v>#REF!</v>
      </c>
      <c r="T288" s="74" t="e">
        <f t="shared" si="61"/>
        <v>#REF!</v>
      </c>
      <c r="U288" s="74" t="e">
        <f t="shared" si="64"/>
        <v>#REF!</v>
      </c>
      <c r="V288" s="74" t="e">
        <f t="shared" si="62"/>
        <v>#REF!</v>
      </c>
    </row>
    <row r="289" spans="1:22" ht="57" customHeight="1" x14ac:dyDescent="0.2">
      <c r="A289" s="10" t="str">
        <f>Questions!$A289</f>
        <v>DRPV-10</v>
      </c>
      <c r="B289" s="10" t="str">
        <f t="shared" si="54"/>
        <v>DRPV</v>
      </c>
      <c r="C289" s="10" t="str">
        <f>VLOOKUP($A289,Questions!$A$3:$L$333,2,0)&amp;""</f>
        <v>Do you maintain accurate, complete, and relevant personal information for the purposes identified in the privacy notice?</v>
      </c>
      <c r="D289" s="10" t="str">
        <f>VLOOKUP($A289,Questions!$A$3:$L$333,11,0)&amp;""</f>
        <v/>
      </c>
      <c r="E289" s="10" t="str">
        <f>VLOOKUP($A289,Questions!$A$3:$L$333,12,0)&amp;""</f>
        <v>Privacy</v>
      </c>
      <c r="F289" s="10" t="e">
        <f>VLOOKUP($A289,#REF!,3,0)&amp;""</f>
        <v>#REF!</v>
      </c>
      <c r="G289" s="10" t="e">
        <f>VLOOKUP($A289,#REF!,6,0)&amp;""</f>
        <v>#REF!</v>
      </c>
      <c r="H289" s="10" t="e">
        <f>VLOOKUP($A289,#REF!,7,0)&amp;""</f>
        <v>#REF!</v>
      </c>
      <c r="I289" s="10" t="e">
        <f>VLOOKUP($A289,#REF!,8,0)&amp;""</f>
        <v>#REF!</v>
      </c>
      <c r="J289" s="10" t="e">
        <f>VLOOKUP($A289,#REF!,9,0)&amp;""</f>
        <v>#REF!</v>
      </c>
      <c r="K289" s="10" t="e">
        <f t="shared" si="55"/>
        <v>#REF!</v>
      </c>
      <c r="L289" s="74" t="e">
        <f>IF($E289="Not Scored", "N/A",IF(AND($D289='Auto Responses'!$J$27,$H289=""),"N/A",IF(AND($D289='Auto Responses'!$J$27,$H289='Auto Responses'!$J$7,),1,IF(AND($D289='Auto Responses'!$J$27,$H289='Auto Responses'!$J$8),0,IF($F289=$G289,1,0)))))</f>
        <v>#REF!</v>
      </c>
      <c r="M289" s="10" t="e">
        <f>VLOOKUP($A289,#REF!,10,0)&amp;""</f>
        <v>#REF!</v>
      </c>
      <c r="N289" s="10" t="e">
        <f t="shared" si="56"/>
        <v>#REF!</v>
      </c>
      <c r="O289" s="74" t="e">
        <f t="shared" si="57"/>
        <v>#REF!</v>
      </c>
      <c r="P289" s="74" t="e">
        <f t="shared" si="58"/>
        <v>#REF!</v>
      </c>
      <c r="Q289" s="74" t="e">
        <f t="shared" si="59"/>
        <v>#REF!</v>
      </c>
      <c r="R289" s="74" t="e">
        <f t="shared" si="63"/>
        <v>#REF!</v>
      </c>
      <c r="S289" s="74" t="e">
        <f t="shared" si="60"/>
        <v>#REF!</v>
      </c>
      <c r="T289" s="74" t="e">
        <f t="shared" si="61"/>
        <v>#REF!</v>
      </c>
      <c r="U289" s="74" t="e">
        <f t="shared" si="64"/>
        <v>#REF!</v>
      </c>
      <c r="V289" s="74" t="e">
        <f t="shared" si="62"/>
        <v>#REF!</v>
      </c>
    </row>
    <row r="290" spans="1:22" ht="57" customHeight="1" x14ac:dyDescent="0.2">
      <c r="A290" s="10" t="str">
        <f>Questions!$A290</f>
        <v>DRPV-11</v>
      </c>
      <c r="B290" s="10" t="str">
        <f t="shared" si="54"/>
        <v>DRPV</v>
      </c>
      <c r="C290" s="10" t="str">
        <f>VLOOKUP($A290,Questions!$A$3:$L$333,2,0)&amp;""</f>
        <v>Do you have procedures to address privacy-related noncompliance complaints and disputes?</v>
      </c>
      <c r="D290" s="10" t="str">
        <f>VLOOKUP($A290,Questions!$A$3:$L$333,11,0)&amp;""</f>
        <v/>
      </c>
      <c r="E290" s="10" t="str">
        <f>VLOOKUP($A290,Questions!$A$3:$L$333,12,0)&amp;""</f>
        <v>Privacy</v>
      </c>
      <c r="F290" s="10" t="e">
        <f>VLOOKUP($A290,#REF!,3,0)&amp;""</f>
        <v>#REF!</v>
      </c>
      <c r="G290" s="10" t="e">
        <f>VLOOKUP($A290,#REF!,6,0)&amp;""</f>
        <v>#REF!</v>
      </c>
      <c r="H290" s="10" t="e">
        <f>VLOOKUP($A290,#REF!,7,0)&amp;""</f>
        <v>#REF!</v>
      </c>
      <c r="I290" s="10" t="e">
        <f>VLOOKUP($A290,#REF!,8,0)&amp;""</f>
        <v>#REF!</v>
      </c>
      <c r="J290" s="10" t="e">
        <f>VLOOKUP($A290,#REF!,9,0)&amp;""</f>
        <v>#REF!</v>
      </c>
      <c r="K290" s="10" t="e">
        <f t="shared" si="55"/>
        <v>#REF!</v>
      </c>
      <c r="L290" s="74" t="e">
        <f>IF($E290="Not Scored", "N/A",IF(AND($D290='Auto Responses'!$J$27,$H290=""),"N/A",IF(AND($D290='Auto Responses'!$J$27,$H290='Auto Responses'!$J$7,),1,IF(AND($D290='Auto Responses'!$J$27,$H290='Auto Responses'!$J$8),0,IF($F290=$G290,1,0)))))</f>
        <v>#REF!</v>
      </c>
      <c r="M290" s="10" t="e">
        <f>VLOOKUP($A290,#REF!,10,0)&amp;""</f>
        <v>#REF!</v>
      </c>
      <c r="N290" s="10" t="e">
        <f t="shared" si="56"/>
        <v>#REF!</v>
      </c>
      <c r="O290" s="74" t="e">
        <f t="shared" si="57"/>
        <v>#REF!</v>
      </c>
      <c r="P290" s="74" t="e">
        <f t="shared" si="58"/>
        <v>#REF!</v>
      </c>
      <c r="Q290" s="74" t="e">
        <f t="shared" si="59"/>
        <v>#REF!</v>
      </c>
      <c r="R290" s="74" t="e">
        <f t="shared" si="63"/>
        <v>#REF!</v>
      </c>
      <c r="S290" s="74" t="e">
        <f t="shared" si="60"/>
        <v>#REF!</v>
      </c>
      <c r="T290" s="74" t="e">
        <f t="shared" si="61"/>
        <v>#REF!</v>
      </c>
      <c r="U290" s="74" t="e">
        <f t="shared" si="64"/>
        <v>#REF!</v>
      </c>
      <c r="V290" s="74" t="e">
        <f t="shared" si="62"/>
        <v>#REF!</v>
      </c>
    </row>
    <row r="291" spans="1:22" ht="57" customHeight="1" x14ac:dyDescent="0.2">
      <c r="A291" s="10" t="str">
        <f>Questions!$A291</f>
        <v>DRPV-12</v>
      </c>
      <c r="B291" s="10" t="str">
        <f t="shared" si="54"/>
        <v>DRPV</v>
      </c>
      <c r="C291" s="10" t="str">
        <f>VLOOKUP($A291,Questions!$A$3:$L$333,2,0)&amp;""</f>
        <v>Do you "anonymize," "de-identify," or otherwise mask personal data?</v>
      </c>
      <c r="D291" s="10" t="str">
        <f>VLOOKUP($A291,Questions!$A$3:$L$333,11,0)&amp;""</f>
        <v/>
      </c>
      <c r="E291" s="10" t="str">
        <f>VLOOKUP($A291,Questions!$A$3:$L$333,12,0)&amp;""</f>
        <v>Privacy</v>
      </c>
      <c r="F291" s="10" t="e">
        <f>VLOOKUP($A291,#REF!,3,0)&amp;""</f>
        <v>#REF!</v>
      </c>
      <c r="G291" s="10" t="e">
        <f>VLOOKUP($A291,#REF!,6,0)&amp;""</f>
        <v>#REF!</v>
      </c>
      <c r="H291" s="10" t="e">
        <f>VLOOKUP($A291,#REF!,7,0)&amp;""</f>
        <v>#REF!</v>
      </c>
      <c r="I291" s="10" t="e">
        <f>VLOOKUP($A291,#REF!,8,0)&amp;""</f>
        <v>#REF!</v>
      </c>
      <c r="J291" s="10" t="e">
        <f>VLOOKUP($A291,#REF!,9,0)&amp;""</f>
        <v>#REF!</v>
      </c>
      <c r="K291" s="10" t="e">
        <f t="shared" si="55"/>
        <v>#REF!</v>
      </c>
      <c r="L291" s="74" t="e">
        <f>IF($E291="Not Scored", "N/A",IF(AND($D291='Auto Responses'!$J$27,$H291=""),"N/A",IF(AND($D291='Auto Responses'!$J$27,$H291='Auto Responses'!$J$7,),1,IF(AND($D291='Auto Responses'!$J$27,$H291='Auto Responses'!$J$8),0,IF($F291=$G291,1,0)))))</f>
        <v>#REF!</v>
      </c>
      <c r="M291" s="10" t="e">
        <f>VLOOKUP($A291,#REF!,10,0)&amp;""</f>
        <v>#REF!</v>
      </c>
      <c r="N291" s="10" t="e">
        <f t="shared" si="56"/>
        <v>#REF!</v>
      </c>
      <c r="O291" s="74" t="e">
        <f t="shared" si="57"/>
        <v>#REF!</v>
      </c>
      <c r="P291" s="74" t="e">
        <f t="shared" si="58"/>
        <v>#REF!</v>
      </c>
      <c r="Q291" s="74" t="e">
        <f t="shared" si="59"/>
        <v>#REF!</v>
      </c>
      <c r="R291" s="74" t="e">
        <f t="shared" si="63"/>
        <v>#REF!</v>
      </c>
      <c r="S291" s="74" t="e">
        <f t="shared" si="60"/>
        <v>#REF!</v>
      </c>
      <c r="T291" s="74" t="e">
        <f t="shared" si="61"/>
        <v>#REF!</v>
      </c>
      <c r="U291" s="74" t="e">
        <f t="shared" si="64"/>
        <v>#REF!</v>
      </c>
      <c r="V291" s="74" t="e">
        <f t="shared" si="62"/>
        <v>#REF!</v>
      </c>
    </row>
    <row r="292" spans="1:22" ht="99.75" customHeight="1" x14ac:dyDescent="0.2">
      <c r="A292" s="10" t="str">
        <f>Questions!$A292</f>
        <v>DRPV-13</v>
      </c>
      <c r="B292" s="10" t="str">
        <f t="shared" si="54"/>
        <v>DRPV</v>
      </c>
      <c r="C292" s="10" t="str">
        <f>VLOOKUP($A292,Questions!$A$3:$L$333,2,0)&amp;""</f>
        <v xml:space="preserve">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 </v>
      </c>
      <c r="D292" s="10" t="str">
        <f>VLOOKUP($A292,Questions!$A$3:$L$333,11,0)&amp;""</f>
        <v/>
      </c>
      <c r="E292" s="10" t="str">
        <f>VLOOKUP($A292,Questions!$A$3:$L$333,12,0)&amp;""</f>
        <v>Privacy</v>
      </c>
      <c r="F292" s="10" t="e">
        <f>VLOOKUP($A292,#REF!,3,0)&amp;""</f>
        <v>#REF!</v>
      </c>
      <c r="G292" s="10" t="e">
        <f>VLOOKUP($A292,#REF!,6,0)&amp;""</f>
        <v>#REF!</v>
      </c>
      <c r="H292" s="10" t="e">
        <f>VLOOKUP($A292,#REF!,7,0)&amp;""</f>
        <v>#REF!</v>
      </c>
      <c r="I292" s="10" t="e">
        <f>VLOOKUP($A292,#REF!,8,0)&amp;""</f>
        <v>#REF!</v>
      </c>
      <c r="J292" s="10" t="e">
        <f>VLOOKUP($A292,#REF!,9,0)&amp;""</f>
        <v>#REF!</v>
      </c>
      <c r="K292" s="10" t="e">
        <f t="shared" si="55"/>
        <v>#REF!</v>
      </c>
      <c r="L292" s="74" t="e">
        <f>IF($E292="Not Scored", "N/A",IF(AND($D292='Auto Responses'!$J$27,$H292=""),"N/A",IF(AND($D292='Auto Responses'!$J$27,$H292='Auto Responses'!$J$7,),1,IF(AND($D292='Auto Responses'!$J$27,$H292='Auto Responses'!$J$8),0,IF($F292=$G292,1,0)))))</f>
        <v>#REF!</v>
      </c>
      <c r="M292" s="10" t="e">
        <f>VLOOKUP($A292,#REF!,10,0)&amp;""</f>
        <v>#REF!</v>
      </c>
      <c r="N292" s="10" t="e">
        <f t="shared" si="56"/>
        <v>#REF!</v>
      </c>
      <c r="O292" s="74" t="e">
        <f t="shared" si="57"/>
        <v>#REF!</v>
      </c>
      <c r="P292" s="74" t="e">
        <f t="shared" si="58"/>
        <v>#REF!</v>
      </c>
      <c r="Q292" s="74" t="e">
        <f t="shared" si="59"/>
        <v>#REF!</v>
      </c>
      <c r="R292" s="74" t="e">
        <f t="shared" si="63"/>
        <v>#REF!</v>
      </c>
      <c r="S292" s="74" t="e">
        <f t="shared" si="60"/>
        <v>#REF!</v>
      </c>
      <c r="T292" s="74" t="e">
        <f t="shared" si="61"/>
        <v>#REF!</v>
      </c>
      <c r="U292" s="74" t="e">
        <f t="shared" si="64"/>
        <v>#REF!</v>
      </c>
      <c r="V292" s="74" t="e">
        <f t="shared" si="62"/>
        <v>#REF!</v>
      </c>
    </row>
    <row r="293" spans="1:22" ht="57" customHeight="1" x14ac:dyDescent="0.2">
      <c r="A293" s="10" t="str">
        <f>Questions!$A293</f>
        <v>DRPV-14</v>
      </c>
      <c r="B293" s="10" t="str">
        <f t="shared" si="54"/>
        <v>DRPV</v>
      </c>
      <c r="C293" s="10" t="str">
        <f>VLOOKUP($A293,Questions!$A$3:$L$333,2,0)&amp;""</f>
        <v>Do you certify stop-processing requests, including any data that is processed by a third party on your behalf?</v>
      </c>
      <c r="D293" s="10" t="str">
        <f>VLOOKUP($A293,Questions!$A$3:$L$333,11,0)&amp;""</f>
        <v/>
      </c>
      <c r="E293" s="10" t="str">
        <f>VLOOKUP($A293,Questions!$A$3:$L$333,12,0)&amp;""</f>
        <v>Privacy</v>
      </c>
      <c r="F293" s="10" t="e">
        <f>VLOOKUP($A293,#REF!,3,0)&amp;""</f>
        <v>#REF!</v>
      </c>
      <c r="G293" s="10" t="e">
        <f>VLOOKUP($A293,#REF!,6,0)&amp;""</f>
        <v>#REF!</v>
      </c>
      <c r="H293" s="10" t="e">
        <f>VLOOKUP($A293,#REF!,7,0)&amp;""</f>
        <v>#REF!</v>
      </c>
      <c r="I293" s="10" t="e">
        <f>VLOOKUP($A293,#REF!,8,0)&amp;""</f>
        <v>#REF!</v>
      </c>
      <c r="J293" s="10" t="e">
        <f>VLOOKUP($A293,#REF!,9,0)&amp;""</f>
        <v>#REF!</v>
      </c>
      <c r="K293" s="10" t="e">
        <f t="shared" si="55"/>
        <v>#REF!</v>
      </c>
      <c r="L293" s="74" t="e">
        <f>IF($E293="Not Scored", "N/A",IF(AND($D293='Auto Responses'!$J$27,$H293=""),"N/A",IF(AND($D293='Auto Responses'!$J$27,$H293='Auto Responses'!$J$7,),1,IF(AND($D293='Auto Responses'!$J$27,$H293='Auto Responses'!$J$8),0,IF($F293=$G293,1,0)))))</f>
        <v>#REF!</v>
      </c>
      <c r="M293" s="10" t="e">
        <f>VLOOKUP($A293,#REF!,10,0)&amp;""</f>
        <v>#REF!</v>
      </c>
      <c r="N293" s="10" t="e">
        <f t="shared" si="56"/>
        <v>#REF!</v>
      </c>
      <c r="O293" s="74" t="e">
        <f t="shared" si="57"/>
        <v>#REF!</v>
      </c>
      <c r="P293" s="74" t="e">
        <f t="shared" si="58"/>
        <v>#REF!</v>
      </c>
      <c r="Q293" s="74" t="e">
        <f t="shared" si="59"/>
        <v>#REF!</v>
      </c>
      <c r="R293" s="74" t="e">
        <f t="shared" si="63"/>
        <v>#REF!</v>
      </c>
      <c r="S293" s="74" t="e">
        <f t="shared" si="60"/>
        <v>#REF!</v>
      </c>
      <c r="T293" s="74" t="e">
        <f t="shared" si="61"/>
        <v>#REF!</v>
      </c>
      <c r="U293" s="74" t="e">
        <f t="shared" si="64"/>
        <v>#REF!</v>
      </c>
      <c r="V293" s="74" t="e">
        <f t="shared" si="62"/>
        <v>#REF!</v>
      </c>
    </row>
    <row r="294" spans="1:22" ht="57" customHeight="1" x14ac:dyDescent="0.2">
      <c r="A294" s="10" t="str">
        <f>Questions!$A294</f>
        <v>DRPV-15</v>
      </c>
      <c r="B294" s="10" t="str">
        <f t="shared" si="54"/>
        <v>DRPV</v>
      </c>
      <c r="C294" s="10" t="str">
        <f>VLOOKUP($A294,Questions!$A$3:$L$333,2,0)&amp;""</f>
        <v>Do you have a process to review code for ethical considerations?</v>
      </c>
      <c r="D294" s="10" t="str">
        <f>VLOOKUP($A294,Questions!$A$3:$L$333,11,0)&amp;""</f>
        <v/>
      </c>
      <c r="E294" s="10" t="str">
        <f>VLOOKUP($A294,Questions!$A$3:$L$333,12,0)&amp;""</f>
        <v>Privacy</v>
      </c>
      <c r="F294" s="10" t="e">
        <f>VLOOKUP($A294,#REF!,3,0)&amp;""</f>
        <v>#REF!</v>
      </c>
      <c r="G294" s="10" t="e">
        <f>VLOOKUP($A294,#REF!,6,0)&amp;""</f>
        <v>#REF!</v>
      </c>
      <c r="H294" s="10" t="e">
        <f>VLOOKUP($A294,#REF!,7,0)&amp;""</f>
        <v>#REF!</v>
      </c>
      <c r="I294" s="10" t="e">
        <f>VLOOKUP($A294,#REF!,8,0)&amp;""</f>
        <v>#REF!</v>
      </c>
      <c r="J294" s="10" t="e">
        <f>VLOOKUP($A294,#REF!,9,0)&amp;""</f>
        <v>#REF!</v>
      </c>
      <c r="K294" s="10" t="e">
        <f t="shared" si="55"/>
        <v>#REF!</v>
      </c>
      <c r="L294" s="74" t="e">
        <f>IF($E294="Not Scored", "N/A",IF(AND($D294='Auto Responses'!$J$27,$H294=""),"N/A",IF(AND($D294='Auto Responses'!$J$27,$H294='Auto Responses'!$J$7,),1,IF(AND($D294='Auto Responses'!$J$27,$H294='Auto Responses'!$J$8),0,IF($F294=$G294,1,0)))))</f>
        <v>#REF!</v>
      </c>
      <c r="M294" s="10" t="e">
        <f>VLOOKUP($A294,#REF!,10,0)&amp;""</f>
        <v>#REF!</v>
      </c>
      <c r="N294" s="10" t="e">
        <f t="shared" si="56"/>
        <v>#REF!</v>
      </c>
      <c r="O294" s="74" t="e">
        <f t="shared" si="57"/>
        <v>#REF!</v>
      </c>
      <c r="P294" s="74" t="e">
        <f t="shared" si="58"/>
        <v>#REF!</v>
      </c>
      <c r="Q294" s="74" t="e">
        <f t="shared" si="59"/>
        <v>#REF!</v>
      </c>
      <c r="R294" s="74" t="e">
        <f t="shared" si="63"/>
        <v>#REF!</v>
      </c>
      <c r="S294" s="74" t="e">
        <f t="shared" si="60"/>
        <v>#REF!</v>
      </c>
      <c r="T294" s="74" t="e">
        <f t="shared" si="61"/>
        <v>#REF!</v>
      </c>
      <c r="U294" s="74" t="e">
        <f t="shared" si="64"/>
        <v>#REF!</v>
      </c>
      <c r="V294" s="74" t="e">
        <f t="shared" si="62"/>
        <v>#REF!</v>
      </c>
    </row>
    <row r="295" spans="1:22" ht="57" customHeight="1" x14ac:dyDescent="0.2">
      <c r="A295" s="10" t="str">
        <f>Questions!$A295</f>
        <v>DPAI-01</v>
      </c>
      <c r="B295" s="10" t="str">
        <f t="shared" si="54"/>
        <v>DPAI</v>
      </c>
      <c r="C295" s="10" t="str">
        <f>VLOOKUP($A295,Questions!$A$3:$L$333,2,0)&amp;""</f>
        <v>Does your service use AI for the processing of institutional data?</v>
      </c>
      <c r="D295" s="10" t="str">
        <f>VLOOKUP($A295,Questions!$A$3:$L$333,11,0)&amp;""</f>
        <v>Neutral until evaluated</v>
      </c>
      <c r="E295" s="10" t="str">
        <f>VLOOKUP($A295,Questions!$A$3:$L$333,12,0)&amp;""</f>
        <v>Privacy</v>
      </c>
      <c r="F295" s="10" t="e">
        <f>VLOOKUP($A295,#REF!,3,0)&amp;""</f>
        <v>#REF!</v>
      </c>
      <c r="G295" s="10" t="e">
        <f>VLOOKUP($A295,#REF!,6,0)&amp;""</f>
        <v>#REF!</v>
      </c>
      <c r="H295" s="10" t="e">
        <f>VLOOKUP($A295,#REF!,7,0)&amp;""</f>
        <v>#REF!</v>
      </c>
      <c r="I295" s="10" t="e">
        <f>VLOOKUP($A295,#REF!,8,0)&amp;""</f>
        <v>#REF!</v>
      </c>
      <c r="J295" s="10" t="e">
        <f>VLOOKUP($A295,#REF!,9,0)&amp;""</f>
        <v>#REF!</v>
      </c>
      <c r="K295" s="10" t="e">
        <f t="shared" si="55"/>
        <v>#REF!</v>
      </c>
      <c r="L295" s="74" t="e">
        <f>IF($E295="Not Scored", "N/A",IF(AND($D295='Auto Responses'!$J$27,$H295=""),"N/A",IF(AND($D295='Auto Responses'!$J$27,$H295='Auto Responses'!$J$7,),1,IF(AND($D295='Auto Responses'!$J$27,$H295='Auto Responses'!$J$8),0,IF($F295=$G295,1,0)))))</f>
        <v>#REF!</v>
      </c>
      <c r="M295" s="10" t="e">
        <f>VLOOKUP($A295,#REF!,10,0)&amp;""</f>
        <v>#REF!</v>
      </c>
      <c r="N295" s="10" t="e">
        <f t="shared" si="56"/>
        <v>#REF!</v>
      </c>
      <c r="O295" s="74" t="e">
        <f t="shared" si="57"/>
        <v>#REF!</v>
      </c>
      <c r="P295" s="74" t="e">
        <f t="shared" si="58"/>
        <v>#REF!</v>
      </c>
      <c r="Q295" s="74" t="e">
        <f t="shared" si="59"/>
        <v>#REF!</v>
      </c>
      <c r="R295" s="74" t="e">
        <f t="shared" si="63"/>
        <v>#REF!</v>
      </c>
      <c r="S295" s="74" t="e">
        <f t="shared" si="60"/>
        <v>#REF!</v>
      </c>
      <c r="T295" s="74" t="e">
        <f t="shared" si="61"/>
        <v>#REF!</v>
      </c>
      <c r="U295" s="74" t="e">
        <f t="shared" si="64"/>
        <v>#REF!</v>
      </c>
      <c r="V295" s="74" t="e">
        <f t="shared" si="62"/>
        <v>#REF!</v>
      </c>
    </row>
    <row r="296" spans="1:22" ht="57" customHeight="1" x14ac:dyDescent="0.2">
      <c r="A296" s="10" t="str">
        <f>Questions!$A296</f>
        <v>DPAI-02</v>
      </c>
      <c r="B296" s="10" t="str">
        <f t="shared" si="54"/>
        <v>DPAI</v>
      </c>
      <c r="C296" s="10" t="str">
        <f>VLOOKUP($A296,Questions!$A$3:$L$333,2,0)&amp;""</f>
        <v>Is any institutional data retained in the AI processing?*</v>
      </c>
      <c r="D296" s="10" t="str">
        <f>VLOOKUP($A296,Questions!$A$3:$L$333,11,0)&amp;""</f>
        <v/>
      </c>
      <c r="E296" s="10" t="str">
        <f>VLOOKUP($A296,Questions!$A$3:$L$333,12,0)&amp;""</f>
        <v>Privacy</v>
      </c>
      <c r="F296" s="10" t="e">
        <f>VLOOKUP($A296,#REF!,3,0)&amp;""</f>
        <v>#REF!</v>
      </c>
      <c r="G296" s="10" t="e">
        <f>VLOOKUP($A296,#REF!,6,0)&amp;""</f>
        <v>#REF!</v>
      </c>
      <c r="H296" s="10" t="e">
        <f>VLOOKUP($A296,#REF!,7,0)&amp;""</f>
        <v>#REF!</v>
      </c>
      <c r="I296" s="10" t="e">
        <f>VLOOKUP($A296,#REF!,8,0)&amp;""</f>
        <v>#REF!</v>
      </c>
      <c r="J296" s="10" t="e">
        <f>VLOOKUP($A296,#REF!,9,0)&amp;""</f>
        <v>#REF!</v>
      </c>
      <c r="K296" s="10" t="e">
        <f t="shared" si="55"/>
        <v>#REF!</v>
      </c>
      <c r="L296" s="74" t="e">
        <f>IF($E296="Not Scored", "N/A",IF(AND($D296='Auto Responses'!$J$27,$H296=""),"N/A",IF(AND($D296='Auto Responses'!$J$27,$H296='Auto Responses'!$J$7,),1,IF(AND($D296='Auto Responses'!$J$27,$H296='Auto Responses'!$J$8),0,IF($F296=$G296,1,0)))))</f>
        <v>#REF!</v>
      </c>
      <c r="M296" s="10" t="e">
        <f>VLOOKUP($A296,#REF!,10,0)&amp;""</f>
        <v>#REF!</v>
      </c>
      <c r="N296" s="10" t="e">
        <f t="shared" si="56"/>
        <v>#REF!</v>
      </c>
      <c r="O296" s="74" t="e">
        <f t="shared" si="57"/>
        <v>#REF!</v>
      </c>
      <c r="P296" s="74" t="e">
        <f t="shared" si="58"/>
        <v>#REF!</v>
      </c>
      <c r="Q296" s="74" t="e">
        <f t="shared" si="59"/>
        <v>#REF!</v>
      </c>
      <c r="R296" s="74" t="e">
        <f t="shared" si="63"/>
        <v>#REF!</v>
      </c>
      <c r="S296" s="74" t="e">
        <f t="shared" si="60"/>
        <v>#REF!</v>
      </c>
      <c r="T296" s="74" t="e">
        <f t="shared" si="61"/>
        <v>#REF!</v>
      </c>
      <c r="U296" s="74" t="e">
        <f t="shared" si="64"/>
        <v>#REF!</v>
      </c>
      <c r="V296" s="74" t="e">
        <f t="shared" si="62"/>
        <v>#REF!</v>
      </c>
    </row>
    <row r="297" spans="1:22" ht="57" customHeight="1" x14ac:dyDescent="0.2">
      <c r="A297" s="10" t="str">
        <f>Questions!$A297</f>
        <v>DPAI-03</v>
      </c>
      <c r="B297" s="10" t="str">
        <f t="shared" si="54"/>
        <v>DPAI</v>
      </c>
      <c r="C297" s="10" t="str">
        <f>VLOOKUP($A297,Questions!$A$3:$L$333,2,0)&amp;""</f>
        <v>Do you have agreements in place with third parties or subprocessors regarding the protection of customer data and use of AI?*</v>
      </c>
      <c r="D297" s="10" t="str">
        <f>VLOOKUP($A297,Questions!$A$3:$L$333,11,0)&amp;""</f>
        <v/>
      </c>
      <c r="E297" s="10" t="str">
        <f>VLOOKUP($A297,Questions!$A$3:$L$333,12,0)&amp;""</f>
        <v>Privacy</v>
      </c>
      <c r="F297" s="10" t="e">
        <f>VLOOKUP($A297,#REF!,3,0)&amp;""</f>
        <v>#REF!</v>
      </c>
      <c r="G297" s="10" t="e">
        <f>VLOOKUP($A297,#REF!,6,0)&amp;""</f>
        <v>#REF!</v>
      </c>
      <c r="H297" s="10" t="e">
        <f>VLOOKUP($A297,#REF!,7,0)&amp;""</f>
        <v>#REF!</v>
      </c>
      <c r="I297" s="10" t="e">
        <f>VLOOKUP($A297,#REF!,8,0)&amp;""</f>
        <v>#REF!</v>
      </c>
      <c r="J297" s="10" t="e">
        <f>VLOOKUP($A297,#REF!,9,0)&amp;""</f>
        <v>#REF!</v>
      </c>
      <c r="K297" s="10" t="e">
        <f t="shared" si="55"/>
        <v>#REF!</v>
      </c>
      <c r="L297" s="74" t="e">
        <f>IF($E297="Not Scored", "N/A",IF(AND($D297='Auto Responses'!$J$27,$H297=""),"N/A",IF(AND($D297='Auto Responses'!$J$27,$H297='Auto Responses'!$J$7,),1,IF(AND($D297='Auto Responses'!$J$27,$H297='Auto Responses'!$J$8),0,IF($F297=$G297,1,0)))))</f>
        <v>#REF!</v>
      </c>
      <c r="M297" s="10" t="e">
        <f>VLOOKUP($A297,#REF!,10,0)&amp;""</f>
        <v>#REF!</v>
      </c>
      <c r="N297" s="10" t="e">
        <f t="shared" si="56"/>
        <v>#REF!</v>
      </c>
      <c r="O297" s="74" t="e">
        <f t="shared" si="57"/>
        <v>#REF!</v>
      </c>
      <c r="P297" s="74" t="e">
        <f t="shared" si="58"/>
        <v>#REF!</v>
      </c>
      <c r="Q297" s="74" t="e">
        <f t="shared" si="59"/>
        <v>#REF!</v>
      </c>
      <c r="R297" s="74" t="e">
        <f t="shared" si="63"/>
        <v>#REF!</v>
      </c>
      <c r="S297" s="74" t="e">
        <f t="shared" si="60"/>
        <v>#REF!</v>
      </c>
      <c r="T297" s="74" t="e">
        <f t="shared" si="61"/>
        <v>#REF!</v>
      </c>
      <c r="U297" s="74" t="e">
        <f t="shared" si="64"/>
        <v>#REF!</v>
      </c>
      <c r="V297" s="74" t="e">
        <f t="shared" si="62"/>
        <v>#REF!</v>
      </c>
    </row>
    <row r="298" spans="1:22" ht="57" customHeight="1" x14ac:dyDescent="0.2">
      <c r="A298" s="10" t="str">
        <f>Questions!$A298</f>
        <v>DPAI-04</v>
      </c>
      <c r="B298" s="10" t="str">
        <f t="shared" si="54"/>
        <v>DPAI</v>
      </c>
      <c r="C298" s="10" t="str">
        <f>VLOOKUP($A298,Questions!$A$3:$L$333,2,0)&amp;""</f>
        <v>Will institutional data be processed through a third party or subprocessor that also uses AI?</v>
      </c>
      <c r="D298" s="10" t="str">
        <f>VLOOKUP($A298,Questions!$A$3:$L$333,11,0)&amp;""</f>
        <v>Neutral until evaluated</v>
      </c>
      <c r="E298" s="10" t="str">
        <f>VLOOKUP($A298,Questions!$A$3:$L$333,12,0)&amp;""</f>
        <v>Privacy</v>
      </c>
      <c r="F298" s="10" t="e">
        <f>VLOOKUP($A298,#REF!,3,0)&amp;""</f>
        <v>#REF!</v>
      </c>
      <c r="G298" s="10" t="e">
        <f>VLOOKUP($A298,#REF!,6,0)&amp;""</f>
        <v>#REF!</v>
      </c>
      <c r="H298" s="10" t="e">
        <f>VLOOKUP($A298,#REF!,7,0)&amp;""</f>
        <v>#REF!</v>
      </c>
      <c r="I298" s="10" t="e">
        <f>VLOOKUP($A298,#REF!,8,0)&amp;""</f>
        <v>#REF!</v>
      </c>
      <c r="J298" s="10" t="e">
        <f>VLOOKUP($A298,#REF!,9,0)&amp;""</f>
        <v>#REF!</v>
      </c>
      <c r="K298" s="10" t="e">
        <f t="shared" si="55"/>
        <v>#REF!</v>
      </c>
      <c r="L298" s="74" t="e">
        <f>IF($E298="Not Scored", "N/A",IF(AND($D298='Auto Responses'!$J$27,$H298=""),"N/A",IF(AND($D298='Auto Responses'!$J$27,$H298='Auto Responses'!$J$7,),1,IF(AND($D298='Auto Responses'!$J$27,$H298='Auto Responses'!$J$8),0,IF($F298=$G298,1,0)))))</f>
        <v>#REF!</v>
      </c>
      <c r="M298" s="10" t="e">
        <f>VLOOKUP($A298,#REF!,10,0)&amp;""</f>
        <v>#REF!</v>
      </c>
      <c r="N298" s="10" t="e">
        <f t="shared" si="56"/>
        <v>#REF!</v>
      </c>
      <c r="O298" s="74" t="e">
        <f t="shared" si="57"/>
        <v>#REF!</v>
      </c>
      <c r="P298" s="74" t="e">
        <f t="shared" si="58"/>
        <v>#REF!</v>
      </c>
      <c r="Q298" s="74" t="e">
        <f t="shared" si="59"/>
        <v>#REF!</v>
      </c>
      <c r="R298" s="74" t="e">
        <f t="shared" si="63"/>
        <v>#REF!</v>
      </c>
      <c r="S298" s="74" t="e">
        <f t="shared" si="60"/>
        <v>#REF!</v>
      </c>
      <c r="T298" s="74" t="e">
        <f t="shared" si="61"/>
        <v>#REF!</v>
      </c>
      <c r="U298" s="74" t="e">
        <f t="shared" si="64"/>
        <v>#REF!</v>
      </c>
      <c r="V298" s="74" t="e">
        <f t="shared" si="62"/>
        <v>#REF!</v>
      </c>
    </row>
    <row r="299" spans="1:22" ht="57" customHeight="1" x14ac:dyDescent="0.2">
      <c r="A299" s="10" t="str">
        <f>Questions!$A299</f>
        <v>DPAI-05</v>
      </c>
      <c r="B299" s="10" t="str">
        <f t="shared" si="54"/>
        <v>DPAI</v>
      </c>
      <c r="C299" s="10" t="str">
        <f>VLOOKUP($A299,Questions!$A$3:$L$333,2,0)&amp;""</f>
        <v>Is AI processing limited to fully licensed commercial enterprise AI services?</v>
      </c>
      <c r="D299" s="10" t="str">
        <f>VLOOKUP($A299,Questions!$A$3:$L$333,11,0)&amp;""</f>
        <v>Neutral until evaluated</v>
      </c>
      <c r="E299" s="10" t="str">
        <f>VLOOKUP($A299,Questions!$A$3:$L$333,12,0)&amp;""</f>
        <v>Privacy</v>
      </c>
      <c r="F299" s="10" t="e">
        <f>VLOOKUP($A299,#REF!,3,0)&amp;""</f>
        <v>#REF!</v>
      </c>
      <c r="G299" s="10" t="e">
        <f>VLOOKUP($A299,#REF!,6,0)&amp;""</f>
        <v>#REF!</v>
      </c>
      <c r="H299" s="10" t="e">
        <f>VLOOKUP($A299,#REF!,7,0)&amp;""</f>
        <v>#REF!</v>
      </c>
      <c r="I299" s="10" t="e">
        <f>VLOOKUP($A299,#REF!,8,0)&amp;""</f>
        <v>#REF!</v>
      </c>
      <c r="J299" s="10" t="e">
        <f>VLOOKUP($A299,#REF!,9,0)&amp;""</f>
        <v>#REF!</v>
      </c>
      <c r="K299" s="10" t="e">
        <f t="shared" si="55"/>
        <v>#REF!</v>
      </c>
      <c r="L299" s="74" t="e">
        <f>IF($E299="Not Scored", "N/A",IF(AND($D299='Auto Responses'!$J$27,$H299=""),"N/A",IF(AND($D299='Auto Responses'!$J$27,$H299='Auto Responses'!$J$7,),1,IF(AND($D299='Auto Responses'!$J$27,$H299='Auto Responses'!$J$8),0,IF($F299=$G299,1,0)))))</f>
        <v>#REF!</v>
      </c>
      <c r="M299" s="10" t="e">
        <f>VLOOKUP($A299,#REF!,10,0)&amp;""</f>
        <v>#REF!</v>
      </c>
      <c r="N299" s="10" t="e">
        <f t="shared" si="56"/>
        <v>#REF!</v>
      </c>
      <c r="O299" s="74" t="e">
        <f t="shared" si="57"/>
        <v>#REF!</v>
      </c>
      <c r="P299" s="74" t="e">
        <f t="shared" si="58"/>
        <v>#REF!</v>
      </c>
      <c r="Q299" s="74" t="e">
        <f t="shared" si="59"/>
        <v>#REF!</v>
      </c>
      <c r="R299" s="74" t="e">
        <f t="shared" si="63"/>
        <v>#REF!</v>
      </c>
      <c r="S299" s="74" t="e">
        <f t="shared" si="60"/>
        <v>#REF!</v>
      </c>
      <c r="T299" s="74" t="e">
        <f t="shared" si="61"/>
        <v>#REF!</v>
      </c>
      <c r="U299" s="74" t="e">
        <f t="shared" si="64"/>
        <v>#REF!</v>
      </c>
      <c r="V299" s="74" t="e">
        <f t="shared" si="62"/>
        <v>#REF!</v>
      </c>
    </row>
    <row r="300" spans="1:22" ht="57" customHeight="1" x14ac:dyDescent="0.2">
      <c r="A300" s="10" t="str">
        <f>Questions!$A300</f>
        <v>DPAI-06</v>
      </c>
      <c r="B300" s="10" t="str">
        <f t="shared" si="54"/>
        <v>DPAI</v>
      </c>
      <c r="C300" s="10" t="str">
        <f>VLOOKUP($A300,Questions!$A$3:$L$333,2,0)&amp;""</f>
        <v>Will institutional data be used or processed by any shared AI services?</v>
      </c>
      <c r="D300" s="10" t="str">
        <f>VLOOKUP($A300,Questions!$A$3:$L$333,11,0)&amp;""</f>
        <v>Neutral until evaluated</v>
      </c>
      <c r="E300" s="10" t="str">
        <f>VLOOKUP($A300,Questions!$A$3:$L$333,12,0)&amp;""</f>
        <v>Privacy</v>
      </c>
      <c r="F300" s="10" t="e">
        <f>VLOOKUP($A300,#REF!,3,0)&amp;""</f>
        <v>#REF!</v>
      </c>
      <c r="G300" s="10" t="e">
        <f>VLOOKUP($A300,#REF!,6,0)&amp;""</f>
        <v>#REF!</v>
      </c>
      <c r="H300" s="10" t="e">
        <f>VLOOKUP($A300,#REF!,7,0)&amp;""</f>
        <v>#REF!</v>
      </c>
      <c r="I300" s="10" t="e">
        <f>VLOOKUP($A300,#REF!,8,0)&amp;""</f>
        <v>#REF!</v>
      </c>
      <c r="J300" s="10" t="e">
        <f>VLOOKUP($A300,#REF!,9,0)&amp;""</f>
        <v>#REF!</v>
      </c>
      <c r="K300" s="10" t="e">
        <f t="shared" si="55"/>
        <v>#REF!</v>
      </c>
      <c r="L300" s="74" t="e">
        <f>IF($E300="Not Scored", "N/A",IF(AND($D300='Auto Responses'!$J$27,$H300=""),"N/A",IF(AND($D300='Auto Responses'!$J$27,$H300='Auto Responses'!$J$7,),1,IF(AND($D300='Auto Responses'!$J$27,$H300='Auto Responses'!$J$8),0,IF($F300=$G300,1,0)))))</f>
        <v>#REF!</v>
      </c>
      <c r="M300" s="10" t="e">
        <f>VLOOKUP($A300,#REF!,10,0)&amp;""</f>
        <v>#REF!</v>
      </c>
      <c r="N300" s="10" t="e">
        <f t="shared" si="56"/>
        <v>#REF!</v>
      </c>
      <c r="O300" s="74" t="e">
        <f t="shared" si="57"/>
        <v>#REF!</v>
      </c>
      <c r="P300" s="74" t="e">
        <f t="shared" si="58"/>
        <v>#REF!</v>
      </c>
      <c r="Q300" s="74" t="e">
        <f t="shared" si="59"/>
        <v>#REF!</v>
      </c>
      <c r="R300" s="74" t="e">
        <f t="shared" si="63"/>
        <v>#REF!</v>
      </c>
      <c r="S300" s="74" t="e">
        <f t="shared" si="60"/>
        <v>#REF!</v>
      </c>
      <c r="T300" s="74" t="e">
        <f t="shared" si="61"/>
        <v>#REF!</v>
      </c>
      <c r="U300" s="74" t="e">
        <f t="shared" si="64"/>
        <v>#REF!</v>
      </c>
      <c r="V300" s="74" t="e">
        <f t="shared" si="62"/>
        <v>#REF!</v>
      </c>
    </row>
    <row r="301" spans="1:22" ht="57" customHeight="1" x14ac:dyDescent="0.2">
      <c r="A301" s="10" t="str">
        <f>Questions!$A301</f>
        <v>DPAI-07</v>
      </c>
      <c r="B301" s="10" t="str">
        <f t="shared" si="54"/>
        <v>DPAI</v>
      </c>
      <c r="C301" s="10" t="str">
        <f>VLOOKUP($A301,Questions!$A$3:$L$333,2,0)&amp;""</f>
        <v>Do you have safeguards in place to protect institutional data and data privacy from unintended AI queries or processing?</v>
      </c>
      <c r="D301" s="10" t="str">
        <f>VLOOKUP($A301,Questions!$A$3:$L$333,11,0)&amp;""</f>
        <v>Neutral until evaluated</v>
      </c>
      <c r="E301" s="10" t="str">
        <f>VLOOKUP($A301,Questions!$A$3:$L$333,12,0)&amp;""</f>
        <v>Privacy</v>
      </c>
      <c r="F301" s="10" t="e">
        <f>VLOOKUP($A301,#REF!,3,0)&amp;""</f>
        <v>#REF!</v>
      </c>
      <c r="G301" s="10" t="e">
        <f>VLOOKUP($A301,#REF!,6,0)&amp;""</f>
        <v>#REF!</v>
      </c>
      <c r="H301" s="10" t="e">
        <f>VLOOKUP($A301,#REF!,7,0)&amp;""</f>
        <v>#REF!</v>
      </c>
      <c r="I301" s="10" t="e">
        <f>VLOOKUP($A301,#REF!,8,0)&amp;""</f>
        <v>#REF!</v>
      </c>
      <c r="J301" s="10" t="e">
        <f>VLOOKUP($A301,#REF!,9,0)&amp;""</f>
        <v>#REF!</v>
      </c>
      <c r="K301" s="10" t="e">
        <f t="shared" si="55"/>
        <v>#REF!</v>
      </c>
      <c r="L301" s="74" t="e">
        <f>IF($E301="Not Scored", "N/A",IF(AND($D301='Auto Responses'!$J$27,$H301=""),"N/A",IF(AND($D301='Auto Responses'!$J$27,$H301='Auto Responses'!$J$7,),1,IF(AND($D301='Auto Responses'!$J$27,$H301='Auto Responses'!$J$8),0,IF($F301=$G301,1,0)))))</f>
        <v>#REF!</v>
      </c>
      <c r="M301" s="10" t="e">
        <f>VLOOKUP($A301,#REF!,10,0)&amp;""</f>
        <v>#REF!</v>
      </c>
      <c r="N301" s="10" t="e">
        <f t="shared" si="56"/>
        <v>#REF!</v>
      </c>
      <c r="O301" s="74" t="e">
        <f t="shared" si="57"/>
        <v>#REF!</v>
      </c>
      <c r="P301" s="74" t="e">
        <f t="shared" si="58"/>
        <v>#REF!</v>
      </c>
      <c r="Q301" s="74" t="e">
        <f t="shared" si="59"/>
        <v>#REF!</v>
      </c>
      <c r="R301" s="74" t="e">
        <f t="shared" si="63"/>
        <v>#REF!</v>
      </c>
      <c r="S301" s="74" t="e">
        <f t="shared" si="60"/>
        <v>#REF!</v>
      </c>
      <c r="T301" s="74" t="e">
        <f t="shared" si="61"/>
        <v>#REF!</v>
      </c>
      <c r="U301" s="74" t="e">
        <f t="shared" si="64"/>
        <v>#REF!</v>
      </c>
      <c r="V301" s="74" t="e">
        <f t="shared" si="62"/>
        <v>#REF!</v>
      </c>
    </row>
    <row r="302" spans="1:22" ht="57" customHeight="1" x14ac:dyDescent="0.2">
      <c r="A302" s="10" t="str">
        <f>Questions!$A302</f>
        <v>DPAI-08</v>
      </c>
      <c r="B302" s="10" t="str">
        <f t="shared" si="54"/>
        <v>DPAI</v>
      </c>
      <c r="C302" s="10" t="str">
        <f>VLOOKUP($A302,Questions!$A$3:$L$333,2,0)&amp;""</f>
        <v>Do you provide choice to the user to opt out of AI use?</v>
      </c>
      <c r="D302" s="10" t="str">
        <f>VLOOKUP($A302,Questions!$A$3:$L$333,11,0)&amp;""</f>
        <v>Neutral until evaluated</v>
      </c>
      <c r="E302" s="10" t="str">
        <f>VLOOKUP($A302,Questions!$A$3:$L$333,12,0)&amp;""</f>
        <v>Privacy</v>
      </c>
      <c r="F302" s="10" t="e">
        <f>VLOOKUP($A302,#REF!,3,0)&amp;""</f>
        <v>#REF!</v>
      </c>
      <c r="G302" s="10" t="e">
        <f>VLOOKUP($A302,#REF!,6,0)&amp;""</f>
        <v>#REF!</v>
      </c>
      <c r="H302" s="10" t="e">
        <f>VLOOKUP($A302,#REF!,7,0)&amp;""</f>
        <v>#REF!</v>
      </c>
      <c r="I302" s="10" t="e">
        <f>VLOOKUP($A302,#REF!,8,0)&amp;""</f>
        <v>#REF!</v>
      </c>
      <c r="J302" s="10" t="e">
        <f>VLOOKUP($A302,#REF!,9,0)&amp;""</f>
        <v>#REF!</v>
      </c>
      <c r="K302" s="10" t="e">
        <f t="shared" si="55"/>
        <v>#REF!</v>
      </c>
      <c r="L302" s="74" t="e">
        <f>IF($E302="Not Scored", "N/A",IF(AND($D302='Auto Responses'!$J$27,$H302=""),"N/A",IF(AND($D302='Auto Responses'!$J$27,$H302='Auto Responses'!$J$7,),1,IF(AND($D302='Auto Responses'!$J$27,$H302='Auto Responses'!$J$8),0,IF($F302=$G302,1,0)))))</f>
        <v>#REF!</v>
      </c>
      <c r="M302" s="10" t="e">
        <f>VLOOKUP($A302,#REF!,10,0)&amp;""</f>
        <v>#REF!</v>
      </c>
      <c r="N302" s="10" t="e">
        <f t="shared" si="56"/>
        <v>#REF!</v>
      </c>
      <c r="O302" s="74" t="e">
        <f t="shared" si="57"/>
        <v>#REF!</v>
      </c>
      <c r="P302" s="74" t="e">
        <f t="shared" si="58"/>
        <v>#REF!</v>
      </c>
      <c r="Q302" s="74" t="e">
        <f t="shared" si="59"/>
        <v>#REF!</v>
      </c>
      <c r="R302" s="74" t="e">
        <f t="shared" si="63"/>
        <v>#REF!</v>
      </c>
      <c r="S302" s="74" t="e">
        <f t="shared" si="60"/>
        <v>#REF!</v>
      </c>
      <c r="T302" s="74" t="e">
        <f t="shared" si="61"/>
        <v>#REF!</v>
      </c>
      <c r="U302" s="74" t="e">
        <f t="shared" si="64"/>
        <v>#REF!</v>
      </c>
      <c r="V302" s="74" t="e">
        <f t="shared" si="62"/>
        <v>#REF!</v>
      </c>
    </row>
    <row r="303" spans="1:22" ht="57" customHeight="1" x14ac:dyDescent="0.2">
      <c r="A303" s="10" t="str">
        <f>Questions!$A303</f>
        <v>AIQU-01</v>
      </c>
      <c r="B303" s="10" t="str">
        <f t="shared" si="54"/>
        <v>AIQU</v>
      </c>
      <c r="C303" s="10" t="str">
        <f>VLOOKUP($A303,Questions!$A$3:$L$333,2,0)&amp;""</f>
        <v>Does your solution leverage machine learning (ML) or do you plan to do so in the next 12 months?</v>
      </c>
      <c r="D303" s="10" t="str">
        <f>VLOOKUP($A303,Questions!$A$3:$L$333,11,0)&amp;""</f>
        <v>NA</v>
      </c>
      <c r="E303" s="10" t="str">
        <f>VLOOKUP($A303,Questions!$A$3:$L$333,12,0)&amp;""</f>
        <v>Not scored</v>
      </c>
      <c r="F303" s="10" t="e">
        <f>VLOOKUP($A303,#REF!,3,0)&amp;""</f>
        <v>#REF!</v>
      </c>
      <c r="G303" s="10" t="e">
        <f>VLOOKUP($A303,#REF!,6,0)&amp;""</f>
        <v>#REF!</v>
      </c>
      <c r="H303" s="10" t="e">
        <f>VLOOKUP($A303,#REF!,7,0)&amp;""</f>
        <v>#REF!</v>
      </c>
      <c r="I303" s="10" t="e">
        <f>VLOOKUP($A303,#REF!,8,0)&amp;""</f>
        <v>#REF!</v>
      </c>
      <c r="J303" s="10" t="e">
        <f>VLOOKUP($A303,#REF!,9,0)&amp;""</f>
        <v>#REF!</v>
      </c>
      <c r="K303" s="10" t="e">
        <f t="shared" si="55"/>
        <v>#REF!</v>
      </c>
      <c r="L303" s="74" t="str">
        <f>IF($E303="Not Scored", "N/A",IF(AND($D303='Auto Responses'!$J$27,$H303=""),"N/A",IF(AND($D303='Auto Responses'!$J$27,$H303='Auto Responses'!$J$7,),1,IF(AND($D303='Auto Responses'!$J$27,$H303='Auto Responses'!$J$8),0,IF($F303=$G303,1,0)))))</f>
        <v>N/A</v>
      </c>
      <c r="M303" s="10" t="e">
        <f>VLOOKUP($A303,#REF!,10,0)&amp;""</f>
        <v>#REF!</v>
      </c>
      <c r="N303" s="10" t="e">
        <f t="shared" si="56"/>
        <v>#REF!</v>
      </c>
      <c r="O303" s="74" t="str">
        <f t="shared" si="57"/>
        <v>N/A</v>
      </c>
      <c r="P303" s="74" t="str">
        <f t="shared" si="58"/>
        <v>N/A</v>
      </c>
      <c r="Q303" s="74" t="e">
        <f t="shared" si="59"/>
        <v>#REF!</v>
      </c>
      <c r="R303" s="74" t="e">
        <f t="shared" ref="R303:R334" si="65">R302+Q303</f>
        <v>#REF!</v>
      </c>
      <c r="S303" s="74" t="e">
        <f t="shared" si="60"/>
        <v>#REF!</v>
      </c>
      <c r="T303" s="74" t="e">
        <f t="shared" si="61"/>
        <v>#REF!</v>
      </c>
      <c r="U303" s="74" t="e">
        <f t="shared" ref="U303:U334" si="66">U302+T303</f>
        <v>#REF!</v>
      </c>
      <c r="V303" s="74" t="e">
        <f t="shared" si="62"/>
        <v>#REF!</v>
      </c>
    </row>
    <row r="304" spans="1:22" ht="57" customHeight="1" x14ac:dyDescent="0.2">
      <c r="A304" s="10" t="str">
        <f>Questions!$A304</f>
        <v>AIQU-02</v>
      </c>
      <c r="B304" s="10" t="str">
        <f t="shared" si="54"/>
        <v>AIQU</v>
      </c>
      <c r="C304" s="10" t="str">
        <f>VLOOKUP($A304,Questions!$A$3:$L$333,2,0)&amp;""</f>
        <v>Does your solution leverage a large language model (LLM) or do you plan to do so in the next 12 months?</v>
      </c>
      <c r="D304" s="10" t="str">
        <f>VLOOKUP($A304,Questions!$A$3:$L$333,11,0)&amp;""</f>
        <v>NA</v>
      </c>
      <c r="E304" s="10" t="str">
        <f>VLOOKUP($A304,Questions!$A$3:$L$333,12,0)&amp;""</f>
        <v>Not scored</v>
      </c>
      <c r="F304" s="10" t="e">
        <f>VLOOKUP($A304,#REF!,3,0)&amp;""</f>
        <v>#REF!</v>
      </c>
      <c r="G304" s="10" t="e">
        <f>VLOOKUP($A304,#REF!,6,0)&amp;""</f>
        <v>#REF!</v>
      </c>
      <c r="H304" s="10" t="e">
        <f>VLOOKUP($A304,#REF!,7,0)&amp;""</f>
        <v>#REF!</v>
      </c>
      <c r="I304" s="10" t="e">
        <f>VLOOKUP($A304,#REF!,8,0)&amp;""</f>
        <v>#REF!</v>
      </c>
      <c r="J304" s="10" t="e">
        <f>VLOOKUP($A304,#REF!,9,0)&amp;""</f>
        <v>#REF!</v>
      </c>
      <c r="K304" s="10" t="e">
        <f t="shared" si="55"/>
        <v>#REF!</v>
      </c>
      <c r="L304" s="74" t="str">
        <f>IF($E304="Not Scored", "N/A",IF(AND($D304='Auto Responses'!$J$27,$H304=""),"N/A",IF(AND($D304='Auto Responses'!$J$27,$H304='Auto Responses'!$J$7,),1,IF(AND($D304='Auto Responses'!$J$27,$H304='Auto Responses'!$J$8),0,IF($F304=$G304,1,0)))))</f>
        <v>N/A</v>
      </c>
      <c r="M304" s="10" t="e">
        <f>VLOOKUP($A304,#REF!,10,0)&amp;""</f>
        <v>#REF!</v>
      </c>
      <c r="N304" s="10" t="e">
        <f t="shared" si="56"/>
        <v>#REF!</v>
      </c>
      <c r="O304" s="74" t="str">
        <f t="shared" si="57"/>
        <v>N/A</v>
      </c>
      <c r="P304" s="74" t="str">
        <f t="shared" si="58"/>
        <v>N/A</v>
      </c>
      <c r="Q304" s="74" t="e">
        <f t="shared" si="59"/>
        <v>#REF!</v>
      </c>
      <c r="R304" s="74" t="e">
        <f t="shared" si="65"/>
        <v>#REF!</v>
      </c>
      <c r="S304" s="74" t="e">
        <f t="shared" si="60"/>
        <v>#REF!</v>
      </c>
      <c r="T304" s="74" t="e">
        <f t="shared" si="61"/>
        <v>#REF!</v>
      </c>
      <c r="U304" s="74" t="e">
        <f t="shared" si="66"/>
        <v>#REF!</v>
      </c>
      <c r="V304" s="74" t="e">
        <f t="shared" si="62"/>
        <v>#REF!</v>
      </c>
    </row>
    <row r="305" spans="1:22" ht="57" customHeight="1" x14ac:dyDescent="0.2">
      <c r="A305" s="10" t="str">
        <f>Questions!$A305</f>
        <v>AIGN-01</v>
      </c>
      <c r="B305" s="10" t="str">
        <f t="shared" si="54"/>
        <v>AIGN</v>
      </c>
      <c r="C305" s="10" t="str">
        <f>VLOOKUP($A305,Questions!$A$3:$L$333,2,0)&amp;""</f>
        <v>Does your solution have an AI risk model when developing or implementing your solution's AI model?*</v>
      </c>
      <c r="D305" s="10" t="str">
        <f>VLOOKUP($A305,Questions!$A$3:$L$333,11,0)&amp;""</f>
        <v/>
      </c>
      <c r="E305" s="10" t="str">
        <f>VLOOKUP($A305,Questions!$A$3:$L$333,12,0)&amp;""</f>
        <v>AI</v>
      </c>
      <c r="F305" s="10" t="e">
        <f>VLOOKUP($A305,#REF!,3,0)&amp;""</f>
        <v>#REF!</v>
      </c>
      <c r="G305" s="10" t="e">
        <f>VLOOKUP($A305,#REF!,6,0)&amp;""</f>
        <v>#REF!</v>
      </c>
      <c r="H305" s="10" t="e">
        <f>VLOOKUP($A305,#REF!,7,0)&amp;""</f>
        <v>#REF!</v>
      </c>
      <c r="I305" s="10" t="e">
        <f>VLOOKUP($A305,#REF!,8,0)&amp;""</f>
        <v>#REF!</v>
      </c>
      <c r="J305" s="10" t="e">
        <f>VLOOKUP($A305,#REF!,9,0)&amp;""</f>
        <v>#REF!</v>
      </c>
      <c r="K305" s="10" t="e">
        <f t="shared" si="55"/>
        <v>#REF!</v>
      </c>
      <c r="L305" s="74" t="e">
        <f>IF($E305="Not Scored", "N/A",IF(AND($D305='Auto Responses'!$J$27,$H305=""),"N/A",IF(AND($D305='Auto Responses'!$J$27,$H305='Auto Responses'!$J$7,),1,IF(AND($D305='Auto Responses'!$J$27,$H305='Auto Responses'!$J$8),0,IF($F305=$G305,1,0)))))</f>
        <v>#REF!</v>
      </c>
      <c r="M305" s="10" t="e">
        <f>VLOOKUP($A305,#REF!,10,0)&amp;""</f>
        <v>#REF!</v>
      </c>
      <c r="N305" s="10" t="e">
        <f t="shared" si="56"/>
        <v>#REF!</v>
      </c>
      <c r="O305" s="74" t="e">
        <f t="shared" si="57"/>
        <v>#REF!</v>
      </c>
      <c r="P305" s="74" t="e">
        <f t="shared" si="58"/>
        <v>#REF!</v>
      </c>
      <c r="Q305" s="74" t="e">
        <f t="shared" si="59"/>
        <v>#REF!</v>
      </c>
      <c r="R305" s="74" t="e">
        <f t="shared" si="65"/>
        <v>#REF!</v>
      </c>
      <c r="S305" s="74" t="e">
        <f t="shared" si="60"/>
        <v>#REF!</v>
      </c>
      <c r="T305" s="74" t="e">
        <f t="shared" si="61"/>
        <v>#REF!</v>
      </c>
      <c r="U305" s="74" t="e">
        <f t="shared" si="66"/>
        <v>#REF!</v>
      </c>
      <c r="V305" s="74" t="e">
        <f t="shared" si="62"/>
        <v>#REF!</v>
      </c>
    </row>
    <row r="306" spans="1:22" ht="57" customHeight="1" x14ac:dyDescent="0.2">
      <c r="A306" s="10" t="str">
        <f>Questions!$A306</f>
        <v>AIGN-02</v>
      </c>
      <c r="B306" s="10" t="str">
        <f t="shared" si="54"/>
        <v>AIGN</v>
      </c>
      <c r="C306" s="10" t="str">
        <f>VLOOKUP($A306,Questions!$A$3:$L$333,2,0)&amp;""</f>
        <v>Can your solution's AI features be disabled by tenant and/or user?*</v>
      </c>
      <c r="D306" s="10" t="str">
        <f>VLOOKUP($A306,Questions!$A$3:$L$333,11,0)&amp;""</f>
        <v/>
      </c>
      <c r="E306" s="10" t="str">
        <f>VLOOKUP($A306,Questions!$A$3:$L$333,12,0)&amp;""</f>
        <v>AI</v>
      </c>
      <c r="F306" s="10" t="e">
        <f>VLOOKUP($A306,#REF!,3,0)&amp;""</f>
        <v>#REF!</v>
      </c>
      <c r="G306" s="10" t="e">
        <f>VLOOKUP($A306,#REF!,6,0)&amp;""</f>
        <v>#REF!</v>
      </c>
      <c r="H306" s="10" t="e">
        <f>VLOOKUP($A306,#REF!,7,0)&amp;""</f>
        <v>#REF!</v>
      </c>
      <c r="I306" s="10" t="e">
        <f>VLOOKUP($A306,#REF!,8,0)&amp;""</f>
        <v>#REF!</v>
      </c>
      <c r="J306" s="10" t="e">
        <f>VLOOKUP($A306,#REF!,9,0)&amp;""</f>
        <v>#REF!</v>
      </c>
      <c r="K306" s="10" t="e">
        <f t="shared" si="55"/>
        <v>#REF!</v>
      </c>
      <c r="L306" s="74" t="e">
        <f>IF($E306="Not Scored", "N/A",IF(AND($D306='Auto Responses'!$J$27,$H306=""),"N/A",IF(AND($D306='Auto Responses'!$J$27,$H306='Auto Responses'!$J$7,),1,IF(AND($D306='Auto Responses'!$J$27,$H306='Auto Responses'!$J$8),0,IF($F306=$G306,1,0)))))</f>
        <v>#REF!</v>
      </c>
      <c r="M306" s="10" t="e">
        <f>VLOOKUP($A306,#REF!,10,0)&amp;""</f>
        <v>#REF!</v>
      </c>
      <c r="N306" s="10" t="e">
        <f t="shared" si="56"/>
        <v>#REF!</v>
      </c>
      <c r="O306" s="74" t="e">
        <f t="shared" si="57"/>
        <v>#REF!</v>
      </c>
      <c r="P306" s="74" t="e">
        <f t="shared" si="58"/>
        <v>#REF!</v>
      </c>
      <c r="Q306" s="74" t="e">
        <f t="shared" si="59"/>
        <v>#REF!</v>
      </c>
      <c r="R306" s="74" t="e">
        <f t="shared" si="65"/>
        <v>#REF!</v>
      </c>
      <c r="S306" s="74" t="e">
        <f t="shared" si="60"/>
        <v>#REF!</v>
      </c>
      <c r="T306" s="74" t="e">
        <f t="shared" si="61"/>
        <v>#REF!</v>
      </c>
      <c r="U306" s="74" t="e">
        <f t="shared" si="66"/>
        <v>#REF!</v>
      </c>
      <c r="V306" s="74" t="e">
        <f t="shared" si="62"/>
        <v>#REF!</v>
      </c>
    </row>
    <row r="307" spans="1:22" ht="57" customHeight="1" x14ac:dyDescent="0.2">
      <c r="A307" s="10" t="str">
        <f>Questions!$A307</f>
        <v>AIGN-03</v>
      </c>
      <c r="B307" s="10" t="str">
        <f t="shared" si="54"/>
        <v>AIGN</v>
      </c>
      <c r="C307" s="10" t="str">
        <f>VLOOKUP($A307,Questions!$A$3:$L$333,2,0)&amp;""</f>
        <v>Have your staff completed responsible AI training?*</v>
      </c>
      <c r="D307" s="10" t="str">
        <f>VLOOKUP($A307,Questions!$A$3:$L$333,11,0)&amp;""</f>
        <v/>
      </c>
      <c r="E307" s="10" t="str">
        <f>VLOOKUP($A307,Questions!$A$3:$L$333,12,0)&amp;""</f>
        <v>AI</v>
      </c>
      <c r="F307" s="10" t="e">
        <f>VLOOKUP($A307,#REF!,3,0)&amp;""</f>
        <v>#REF!</v>
      </c>
      <c r="G307" s="10" t="e">
        <f>VLOOKUP($A307,#REF!,6,0)&amp;""</f>
        <v>#REF!</v>
      </c>
      <c r="H307" s="10" t="e">
        <f>VLOOKUP($A307,#REF!,7,0)&amp;""</f>
        <v>#REF!</v>
      </c>
      <c r="I307" s="10" t="e">
        <f>VLOOKUP($A307,#REF!,8,0)&amp;""</f>
        <v>#REF!</v>
      </c>
      <c r="J307" s="10" t="e">
        <f>VLOOKUP($A307,#REF!,9,0)&amp;""</f>
        <v>#REF!</v>
      </c>
      <c r="K307" s="10" t="e">
        <f t="shared" si="55"/>
        <v>#REF!</v>
      </c>
      <c r="L307" s="74" t="e">
        <f>IF($E307="Not Scored", "N/A",IF(AND($D307='Auto Responses'!$J$27,$H307=""),"N/A",IF(AND($D307='Auto Responses'!$J$27,$H307='Auto Responses'!$J$7,),1,IF(AND($D307='Auto Responses'!$J$27,$H307='Auto Responses'!$J$8),0,IF($F307=$G307,1,0)))))</f>
        <v>#REF!</v>
      </c>
      <c r="M307" s="10" t="e">
        <f>VLOOKUP($A307,#REF!,10,0)&amp;""</f>
        <v>#REF!</v>
      </c>
      <c r="N307" s="10" t="e">
        <f t="shared" si="56"/>
        <v>#REF!</v>
      </c>
      <c r="O307" s="74" t="e">
        <f t="shared" si="57"/>
        <v>#REF!</v>
      </c>
      <c r="P307" s="74" t="e">
        <f t="shared" si="58"/>
        <v>#REF!</v>
      </c>
      <c r="Q307" s="74" t="e">
        <f t="shared" si="59"/>
        <v>#REF!</v>
      </c>
      <c r="R307" s="74" t="e">
        <f t="shared" si="65"/>
        <v>#REF!</v>
      </c>
      <c r="S307" s="74" t="e">
        <f t="shared" si="60"/>
        <v>#REF!</v>
      </c>
      <c r="T307" s="74" t="e">
        <f t="shared" si="61"/>
        <v>#REF!</v>
      </c>
      <c r="U307" s="74" t="e">
        <f t="shared" si="66"/>
        <v>#REF!</v>
      </c>
      <c r="V307" s="74" t="e">
        <f t="shared" si="62"/>
        <v>#REF!</v>
      </c>
    </row>
    <row r="308" spans="1:22" ht="57" customHeight="1" x14ac:dyDescent="0.2">
      <c r="A308" s="10" t="str">
        <f>Questions!$A308</f>
        <v>AIGN-04</v>
      </c>
      <c r="B308" s="10" t="str">
        <f t="shared" si="54"/>
        <v>AIGN</v>
      </c>
      <c r="C308" s="10" t="str">
        <f>VLOOKUP($A308,Questions!$A$3:$L$333,2,0)&amp;""</f>
        <v>Please describe the capabilities of your solution's AI features.</v>
      </c>
      <c r="D308" s="10" t="str">
        <f>VLOOKUP($A308,Questions!$A$3:$L$333,11,0)&amp;""</f>
        <v>Neutral until evaluated</v>
      </c>
      <c r="E308" s="10" t="str">
        <f>VLOOKUP($A308,Questions!$A$3:$L$333,12,0)&amp;""</f>
        <v>AI</v>
      </c>
      <c r="F308" s="10" t="e">
        <f>VLOOKUP($A308,#REF!,3,0)&amp;""</f>
        <v>#REF!</v>
      </c>
      <c r="G308" s="10" t="e">
        <f>VLOOKUP($A308,#REF!,6,0)&amp;""</f>
        <v>#REF!</v>
      </c>
      <c r="H308" s="10" t="e">
        <f>VLOOKUP($A308,#REF!,7,0)&amp;""</f>
        <v>#REF!</v>
      </c>
      <c r="I308" s="10" t="e">
        <f>VLOOKUP($A308,#REF!,8,0)&amp;""</f>
        <v>#REF!</v>
      </c>
      <c r="J308" s="10" t="e">
        <f>VLOOKUP($A308,#REF!,9,0)&amp;""</f>
        <v>#REF!</v>
      </c>
      <c r="K308" s="10" t="e">
        <f t="shared" si="55"/>
        <v>#REF!</v>
      </c>
      <c r="L308" s="74" t="e">
        <f>IF($E308="Not Scored", "N/A",IF(AND($D308='Auto Responses'!$J$27,$H308=""),"N/A",IF(AND($D308='Auto Responses'!$J$27,$H308='Auto Responses'!$J$7,),1,IF(AND($D308='Auto Responses'!$J$27,$H308='Auto Responses'!$J$8),0,IF($F308=$G308,1,0)))))</f>
        <v>#REF!</v>
      </c>
      <c r="M308" s="10" t="e">
        <f>VLOOKUP($A308,#REF!,10,0)&amp;""</f>
        <v>#REF!</v>
      </c>
      <c r="N308" s="10" t="e">
        <f t="shared" si="56"/>
        <v>#REF!</v>
      </c>
      <c r="O308" s="74" t="e">
        <f t="shared" si="57"/>
        <v>#REF!</v>
      </c>
      <c r="P308" s="74" t="e">
        <f t="shared" si="58"/>
        <v>#REF!</v>
      </c>
      <c r="Q308" s="74" t="e">
        <f t="shared" si="59"/>
        <v>#REF!</v>
      </c>
      <c r="R308" s="74" t="e">
        <f t="shared" si="65"/>
        <v>#REF!</v>
      </c>
      <c r="S308" s="74" t="e">
        <f t="shared" si="60"/>
        <v>#REF!</v>
      </c>
      <c r="T308" s="74" t="e">
        <f t="shared" si="61"/>
        <v>#REF!</v>
      </c>
      <c r="U308" s="74" t="e">
        <f t="shared" si="66"/>
        <v>#REF!</v>
      </c>
      <c r="V308" s="74" t="e">
        <f t="shared" si="62"/>
        <v>#REF!</v>
      </c>
    </row>
    <row r="309" spans="1:22" ht="57" customHeight="1" x14ac:dyDescent="0.2">
      <c r="A309" s="10" t="str">
        <f>Questions!$A309</f>
        <v>AIGN-05</v>
      </c>
      <c r="B309" s="10" t="str">
        <f t="shared" si="54"/>
        <v>AIGN</v>
      </c>
      <c r="C309" s="10" t="str">
        <f>VLOOKUP($A309,Questions!$A$3:$L$333,2,0)&amp;""</f>
        <v>Does your solution support business rules to protect sensitive data from being ingested by the AI model?</v>
      </c>
      <c r="D309" s="10" t="str">
        <f>VLOOKUP($A309,Questions!$A$3:$L$333,11,0)&amp;""</f>
        <v/>
      </c>
      <c r="E309" s="10" t="str">
        <f>VLOOKUP($A309,Questions!$A$3:$L$333,12,0)&amp;""</f>
        <v>AI</v>
      </c>
      <c r="F309" s="10" t="e">
        <f>VLOOKUP($A309,#REF!,3,0)&amp;""</f>
        <v>#REF!</v>
      </c>
      <c r="G309" s="10" t="e">
        <f>VLOOKUP($A309,#REF!,6,0)&amp;""</f>
        <v>#REF!</v>
      </c>
      <c r="H309" s="10" t="e">
        <f>VLOOKUP($A309,#REF!,7,0)&amp;""</f>
        <v>#REF!</v>
      </c>
      <c r="I309" s="10" t="e">
        <f>VLOOKUP($A309,#REF!,8,0)&amp;""</f>
        <v>#REF!</v>
      </c>
      <c r="J309" s="10" t="e">
        <f>VLOOKUP($A309,#REF!,9,0)&amp;""</f>
        <v>#REF!</v>
      </c>
      <c r="K309" s="10" t="e">
        <f t="shared" si="55"/>
        <v>#REF!</v>
      </c>
      <c r="L309" s="74" t="e">
        <f>IF($E309="Not Scored", "N/A",IF(AND($D309='Auto Responses'!$J$27,$H309=""),"N/A",IF(AND($D309='Auto Responses'!$J$27,$H309='Auto Responses'!$J$7,),1,IF(AND($D309='Auto Responses'!$J$27,$H309='Auto Responses'!$J$8),0,IF($F309=$G309,1,0)))))</f>
        <v>#REF!</v>
      </c>
      <c r="M309" s="10" t="e">
        <f>VLOOKUP($A309,#REF!,10,0)&amp;""</f>
        <v>#REF!</v>
      </c>
      <c r="N309" s="10" t="e">
        <f t="shared" si="56"/>
        <v>#REF!</v>
      </c>
      <c r="O309" s="74" t="e">
        <f t="shared" si="57"/>
        <v>#REF!</v>
      </c>
      <c r="P309" s="74" t="e">
        <f t="shared" si="58"/>
        <v>#REF!</v>
      </c>
      <c r="Q309" s="74" t="e">
        <f t="shared" si="59"/>
        <v>#REF!</v>
      </c>
      <c r="R309" s="74" t="e">
        <f t="shared" si="65"/>
        <v>#REF!</v>
      </c>
      <c r="S309" s="74" t="e">
        <f t="shared" si="60"/>
        <v>#REF!</v>
      </c>
      <c r="T309" s="74" t="e">
        <f t="shared" si="61"/>
        <v>#REF!</v>
      </c>
      <c r="U309" s="74" t="e">
        <f t="shared" si="66"/>
        <v>#REF!</v>
      </c>
      <c r="V309" s="74" t="e">
        <f t="shared" si="62"/>
        <v>#REF!</v>
      </c>
    </row>
    <row r="310" spans="1:22" ht="71.25" customHeight="1" x14ac:dyDescent="0.2">
      <c r="A310" s="10" t="str">
        <f>Questions!$A310</f>
        <v>AIPL-01</v>
      </c>
      <c r="B310" s="10" t="str">
        <f t="shared" si="54"/>
        <v>AIPL</v>
      </c>
      <c r="C310" s="10" t="str">
        <f>VLOOKUP($A310,Questions!$A$3:$L$333,2,0)&amp;""</f>
        <v>Are your AI developer's policies, processes, procedures, and practices across the organization related to the mapping, measuring, and managing of AI risks conspicuously posted, unambiguous, and implemented effectively?*</v>
      </c>
      <c r="D310" s="10" t="str">
        <f>VLOOKUP($A310,Questions!$A$3:$L$333,11,0)&amp;""</f>
        <v/>
      </c>
      <c r="E310" s="10" t="str">
        <f>VLOOKUP($A310,Questions!$A$3:$L$333,12,0)&amp;""</f>
        <v>AI</v>
      </c>
      <c r="F310" s="10" t="e">
        <f>VLOOKUP($A310,#REF!,3,0)&amp;""</f>
        <v>#REF!</v>
      </c>
      <c r="G310" s="10" t="e">
        <f>VLOOKUP($A310,#REF!,6,0)&amp;""</f>
        <v>#REF!</v>
      </c>
      <c r="H310" s="10" t="e">
        <f>VLOOKUP($A310,#REF!,7,0)&amp;""</f>
        <v>#REF!</v>
      </c>
      <c r="I310" s="10" t="e">
        <f>VLOOKUP($A310,#REF!,8,0)&amp;""</f>
        <v>#REF!</v>
      </c>
      <c r="J310" s="10" t="e">
        <f>VLOOKUP($A310,#REF!,9,0)&amp;""</f>
        <v>#REF!</v>
      </c>
      <c r="K310" s="10" t="e">
        <f t="shared" si="55"/>
        <v>#REF!</v>
      </c>
      <c r="L310" s="74" t="e">
        <f>IF($E310="Not Scored", "N/A",IF(AND($D310='Auto Responses'!$J$27,$H310=""),"N/A",IF(AND($D310='Auto Responses'!$J$27,$H310='Auto Responses'!$J$7,),1,IF(AND($D310='Auto Responses'!$J$27,$H310='Auto Responses'!$J$8),0,IF($F310=$G310,1,0)))))</f>
        <v>#REF!</v>
      </c>
      <c r="M310" s="10" t="e">
        <f>VLOOKUP($A310,#REF!,10,0)&amp;""</f>
        <v>#REF!</v>
      </c>
      <c r="N310" s="10" t="e">
        <f t="shared" si="56"/>
        <v>#REF!</v>
      </c>
      <c r="O310" s="74" t="e">
        <f t="shared" si="57"/>
        <v>#REF!</v>
      </c>
      <c r="P310" s="74" t="e">
        <f t="shared" si="58"/>
        <v>#REF!</v>
      </c>
      <c r="Q310" s="74" t="e">
        <f t="shared" si="59"/>
        <v>#REF!</v>
      </c>
      <c r="R310" s="74" t="e">
        <f t="shared" si="65"/>
        <v>#REF!</v>
      </c>
      <c r="S310" s="74" t="e">
        <f t="shared" si="60"/>
        <v>#REF!</v>
      </c>
      <c r="T310" s="74" t="e">
        <f t="shared" si="61"/>
        <v>#REF!</v>
      </c>
      <c r="U310" s="74" t="e">
        <f t="shared" si="66"/>
        <v>#REF!</v>
      </c>
      <c r="V310" s="74" t="e">
        <f t="shared" si="62"/>
        <v>#REF!</v>
      </c>
    </row>
    <row r="311" spans="1:22" ht="57" customHeight="1" x14ac:dyDescent="0.2">
      <c r="A311" s="10" t="str">
        <f>Questions!$A311</f>
        <v>AIPL-02</v>
      </c>
      <c r="B311" s="10" t="str">
        <f t="shared" si="54"/>
        <v>AIPL</v>
      </c>
      <c r="C311" s="10" t="str">
        <f>VLOOKUP($A311,Questions!$A$3:$L$333,2,0)&amp;""</f>
        <v>Have you identified and measured AI risks?*</v>
      </c>
      <c r="D311" s="10" t="str">
        <f>VLOOKUP($A311,Questions!$A$3:$L$333,11,0)&amp;""</f>
        <v/>
      </c>
      <c r="E311" s="10" t="str">
        <f>VLOOKUP($A311,Questions!$A$3:$L$333,12,0)&amp;""</f>
        <v>AI</v>
      </c>
      <c r="F311" s="10" t="e">
        <f>VLOOKUP($A311,#REF!,3,0)&amp;""</f>
        <v>#REF!</v>
      </c>
      <c r="G311" s="10" t="e">
        <f>VLOOKUP($A311,#REF!,6,0)&amp;""</f>
        <v>#REF!</v>
      </c>
      <c r="H311" s="10" t="e">
        <f>VLOOKUP($A311,#REF!,7,0)&amp;""</f>
        <v>#REF!</v>
      </c>
      <c r="I311" s="10" t="e">
        <f>VLOOKUP($A311,#REF!,8,0)&amp;""</f>
        <v>#REF!</v>
      </c>
      <c r="J311" s="10" t="e">
        <f>VLOOKUP($A311,#REF!,9,0)&amp;""</f>
        <v>#REF!</v>
      </c>
      <c r="K311" s="10" t="e">
        <f t="shared" si="55"/>
        <v>#REF!</v>
      </c>
      <c r="L311" s="74" t="e">
        <f>IF($E311="Not Scored", "N/A",IF(AND($D311='Auto Responses'!$J$27,$H311=""),"N/A",IF(AND($D311='Auto Responses'!$J$27,$H311='Auto Responses'!$J$7,),1,IF(AND($D311='Auto Responses'!$J$27,$H311='Auto Responses'!$J$8),0,IF($F311=$G311,1,0)))))</f>
        <v>#REF!</v>
      </c>
      <c r="M311" s="10" t="e">
        <f>VLOOKUP($A311,#REF!,10,0)&amp;""</f>
        <v>#REF!</v>
      </c>
      <c r="N311" s="10" t="e">
        <f t="shared" si="56"/>
        <v>#REF!</v>
      </c>
      <c r="O311" s="74" t="e">
        <f t="shared" si="57"/>
        <v>#REF!</v>
      </c>
      <c r="P311" s="74" t="e">
        <f t="shared" si="58"/>
        <v>#REF!</v>
      </c>
      <c r="Q311" s="74" t="e">
        <f t="shared" si="59"/>
        <v>#REF!</v>
      </c>
      <c r="R311" s="74" t="e">
        <f t="shared" si="65"/>
        <v>#REF!</v>
      </c>
      <c r="S311" s="74" t="e">
        <f t="shared" si="60"/>
        <v>#REF!</v>
      </c>
      <c r="T311" s="74" t="e">
        <f t="shared" si="61"/>
        <v>#REF!</v>
      </c>
      <c r="U311" s="74" t="e">
        <f t="shared" si="66"/>
        <v>#REF!</v>
      </c>
      <c r="V311" s="74" t="e">
        <f t="shared" si="62"/>
        <v>#REF!</v>
      </c>
    </row>
    <row r="312" spans="1:22" ht="57" customHeight="1" x14ac:dyDescent="0.2">
      <c r="A312" s="10" t="str">
        <f>Questions!$A312</f>
        <v>AIPL-03</v>
      </c>
      <c r="B312" s="10" t="str">
        <f t="shared" si="54"/>
        <v>AIPL</v>
      </c>
      <c r="C312" s="10" t="str">
        <f>VLOOKUP($A312,Questions!$A$3:$L$333,2,0)&amp;""</f>
        <v>In the event of an incident, can your solution's AI features be disabled in a timely manner?*</v>
      </c>
      <c r="D312" s="10" t="str">
        <f>VLOOKUP($A312,Questions!$A$3:$L$333,11,0)&amp;""</f>
        <v/>
      </c>
      <c r="E312" s="10" t="str">
        <f>VLOOKUP($A312,Questions!$A$3:$L$333,12,0)&amp;""</f>
        <v>AI</v>
      </c>
      <c r="F312" s="10" t="e">
        <f>VLOOKUP($A312,#REF!,3,0)&amp;""</f>
        <v>#REF!</v>
      </c>
      <c r="G312" s="10" t="e">
        <f>VLOOKUP($A312,#REF!,6,0)&amp;""</f>
        <v>#REF!</v>
      </c>
      <c r="H312" s="10" t="e">
        <f>VLOOKUP($A312,#REF!,7,0)&amp;""</f>
        <v>#REF!</v>
      </c>
      <c r="I312" s="10" t="e">
        <f>VLOOKUP($A312,#REF!,8,0)&amp;""</f>
        <v>#REF!</v>
      </c>
      <c r="J312" s="10" t="e">
        <f>VLOOKUP($A312,#REF!,9,0)&amp;""</f>
        <v>#REF!</v>
      </c>
      <c r="K312" s="10" t="e">
        <f t="shared" si="55"/>
        <v>#REF!</v>
      </c>
      <c r="L312" s="74" t="e">
        <f>IF($E312="Not Scored", "N/A",IF(AND($D312='Auto Responses'!$J$27,$H312=""),"N/A",IF(AND($D312='Auto Responses'!$J$27,$H312='Auto Responses'!$J$7,),1,IF(AND($D312='Auto Responses'!$J$27,$H312='Auto Responses'!$J$8),0,IF($F312=$G312,1,0)))))</f>
        <v>#REF!</v>
      </c>
      <c r="M312" s="10" t="e">
        <f>VLOOKUP($A312,#REF!,10,0)&amp;""</f>
        <v>#REF!</v>
      </c>
      <c r="N312" s="10" t="e">
        <f t="shared" si="56"/>
        <v>#REF!</v>
      </c>
      <c r="O312" s="74" t="e">
        <f t="shared" si="57"/>
        <v>#REF!</v>
      </c>
      <c r="P312" s="74" t="e">
        <f t="shared" si="58"/>
        <v>#REF!</v>
      </c>
      <c r="Q312" s="74" t="e">
        <f t="shared" si="59"/>
        <v>#REF!</v>
      </c>
      <c r="R312" s="74" t="e">
        <f t="shared" si="65"/>
        <v>#REF!</v>
      </c>
      <c r="S312" s="74" t="e">
        <f t="shared" si="60"/>
        <v>#REF!</v>
      </c>
      <c r="T312" s="74" t="e">
        <f t="shared" si="61"/>
        <v>#REF!</v>
      </c>
      <c r="U312" s="74" t="e">
        <f t="shared" si="66"/>
        <v>#REF!</v>
      </c>
      <c r="V312" s="74" t="e">
        <f t="shared" si="62"/>
        <v>#REF!</v>
      </c>
    </row>
    <row r="313" spans="1:22" ht="57" customHeight="1" x14ac:dyDescent="0.2">
      <c r="A313" s="10" t="str">
        <f>Questions!$A313</f>
        <v>AIPL-04</v>
      </c>
      <c r="B313" s="10" t="str">
        <f t="shared" si="54"/>
        <v>AIPL</v>
      </c>
      <c r="C313" s="10" t="str">
        <f>VLOOKUP($A313,Questions!$A$3:$L$333,2,0)&amp;""</f>
        <v>If disabled because of an incident, can your solution's AI features be re-enabled in a timely manner?*</v>
      </c>
      <c r="D313" s="10" t="str">
        <f>VLOOKUP($A313,Questions!$A$3:$L$333,11,0)&amp;""</f>
        <v/>
      </c>
      <c r="E313" s="10" t="str">
        <f>VLOOKUP($A313,Questions!$A$3:$L$333,12,0)&amp;""</f>
        <v>AI</v>
      </c>
      <c r="F313" s="10" t="e">
        <f>VLOOKUP($A313,#REF!,3,0)&amp;""</f>
        <v>#REF!</v>
      </c>
      <c r="G313" s="10" t="e">
        <f>VLOOKUP($A313,#REF!,6,0)&amp;""</f>
        <v>#REF!</v>
      </c>
      <c r="H313" s="10" t="e">
        <f>VLOOKUP($A313,#REF!,7,0)&amp;""</f>
        <v>#REF!</v>
      </c>
      <c r="I313" s="10" t="e">
        <f>VLOOKUP($A313,#REF!,8,0)&amp;""</f>
        <v>#REF!</v>
      </c>
      <c r="J313" s="10" t="e">
        <f>VLOOKUP($A313,#REF!,9,0)&amp;""</f>
        <v>#REF!</v>
      </c>
      <c r="K313" s="10" t="e">
        <f t="shared" si="55"/>
        <v>#REF!</v>
      </c>
      <c r="L313" s="74" t="e">
        <f>IF($E313="Not Scored", "N/A",IF(AND($D313='Auto Responses'!$J$27,$H313=""),"N/A",IF(AND($D313='Auto Responses'!$J$27,$H313='Auto Responses'!$J$7,),1,IF(AND($D313='Auto Responses'!$J$27,$H313='Auto Responses'!$J$8),0,IF($F313=$G313,1,0)))))</f>
        <v>#REF!</v>
      </c>
      <c r="M313" s="10" t="e">
        <f>VLOOKUP($A313,#REF!,10,0)&amp;""</f>
        <v>#REF!</v>
      </c>
      <c r="N313" s="10" t="e">
        <f t="shared" si="56"/>
        <v>#REF!</v>
      </c>
      <c r="O313" s="74" t="e">
        <f t="shared" si="57"/>
        <v>#REF!</v>
      </c>
      <c r="P313" s="74" t="e">
        <f t="shared" si="58"/>
        <v>#REF!</v>
      </c>
      <c r="Q313" s="74" t="e">
        <f t="shared" si="59"/>
        <v>#REF!</v>
      </c>
      <c r="R313" s="74" t="e">
        <f t="shared" si="65"/>
        <v>#REF!</v>
      </c>
      <c r="S313" s="74" t="e">
        <f t="shared" si="60"/>
        <v>#REF!</v>
      </c>
      <c r="T313" s="74" t="e">
        <f t="shared" si="61"/>
        <v>#REF!</v>
      </c>
      <c r="U313" s="74" t="e">
        <f t="shared" si="66"/>
        <v>#REF!</v>
      </c>
      <c r="V313" s="74" t="e">
        <f t="shared" si="62"/>
        <v>#REF!</v>
      </c>
    </row>
    <row r="314" spans="1:22" ht="57" customHeight="1" x14ac:dyDescent="0.2">
      <c r="A314" s="10" t="str">
        <f>Questions!$A314</f>
        <v>AIPL-05</v>
      </c>
      <c r="B314" s="10" t="str">
        <f t="shared" si="54"/>
        <v>AIPL</v>
      </c>
      <c r="C314" s="10" t="str">
        <f>VLOOKUP($A314,Questions!$A$3:$L$333,2,0)&amp;""</f>
        <v>Do you have documented technical and procedural processes to address potential negative impacts of AI as described by the AI Risk Management Framework (RMF)?</v>
      </c>
      <c r="D314" s="10" t="str">
        <f>VLOOKUP($A314,Questions!$A$3:$L$333,11,0)&amp;""</f>
        <v/>
      </c>
      <c r="E314" s="10" t="str">
        <f>VLOOKUP($A314,Questions!$A$3:$L$333,12,0)&amp;""</f>
        <v>AI</v>
      </c>
      <c r="F314" s="10" t="e">
        <f>VLOOKUP($A314,#REF!,3,0)&amp;""</f>
        <v>#REF!</v>
      </c>
      <c r="G314" s="10" t="e">
        <f>VLOOKUP($A314,#REF!,6,0)&amp;""</f>
        <v>#REF!</v>
      </c>
      <c r="H314" s="10" t="e">
        <f>VLOOKUP($A314,#REF!,7,0)&amp;""</f>
        <v>#REF!</v>
      </c>
      <c r="I314" s="10" t="e">
        <f>VLOOKUP($A314,#REF!,8,0)&amp;""</f>
        <v>#REF!</v>
      </c>
      <c r="J314" s="10" t="e">
        <f>VLOOKUP($A314,#REF!,9,0)&amp;""</f>
        <v>#REF!</v>
      </c>
      <c r="K314" s="10" t="e">
        <f t="shared" si="55"/>
        <v>#REF!</v>
      </c>
      <c r="L314" s="74" t="e">
        <f>IF($E314="Not Scored", "N/A",IF(AND($D314='Auto Responses'!$J$27,$H314=""),"N/A",IF(AND($D314='Auto Responses'!$J$27,$H314='Auto Responses'!$J$7,),1,IF(AND($D314='Auto Responses'!$J$27,$H314='Auto Responses'!$J$8),0,IF($F314=$G314,1,0)))))</f>
        <v>#REF!</v>
      </c>
      <c r="M314" s="10" t="e">
        <f>VLOOKUP($A314,#REF!,10,0)&amp;""</f>
        <v>#REF!</v>
      </c>
      <c r="N314" s="10" t="e">
        <f t="shared" si="56"/>
        <v>#REF!</v>
      </c>
      <c r="O314" s="74" t="e">
        <f t="shared" si="57"/>
        <v>#REF!</v>
      </c>
      <c r="P314" s="74" t="e">
        <f t="shared" si="58"/>
        <v>#REF!</v>
      </c>
      <c r="Q314" s="74" t="e">
        <f t="shared" si="59"/>
        <v>#REF!</v>
      </c>
      <c r="R314" s="74" t="e">
        <f t="shared" si="65"/>
        <v>#REF!</v>
      </c>
      <c r="S314" s="74" t="e">
        <f t="shared" si="60"/>
        <v>#REF!</v>
      </c>
      <c r="T314" s="74" t="e">
        <f t="shared" si="61"/>
        <v>#REF!</v>
      </c>
      <c r="U314" s="74" t="e">
        <f t="shared" si="66"/>
        <v>#REF!</v>
      </c>
      <c r="V314" s="74" t="e">
        <f t="shared" si="62"/>
        <v>#REF!</v>
      </c>
    </row>
    <row r="315" spans="1:22" ht="57" customHeight="1" x14ac:dyDescent="0.2">
      <c r="A315" s="10" t="str">
        <f>Questions!$A315</f>
        <v>AISC-01</v>
      </c>
      <c r="B315" s="10" t="str">
        <f t="shared" si="54"/>
        <v>AISC</v>
      </c>
      <c r="C315" s="10" t="str">
        <f>VLOOKUP($A315,Questions!$A$3:$L$333,2,0)&amp;""</f>
        <v>If sensitive data is introduced to your solution's AI model, can the data be removed from the AI model by request?*</v>
      </c>
      <c r="D315" s="10" t="str">
        <f>VLOOKUP($A315,Questions!$A$3:$L$333,11,0)&amp;""</f>
        <v/>
      </c>
      <c r="E315" s="10" t="str">
        <f>VLOOKUP($A315,Questions!$A$3:$L$333,12,0)&amp;""</f>
        <v>AI</v>
      </c>
      <c r="F315" s="10" t="e">
        <f>VLOOKUP($A315,#REF!,3,0)&amp;""</f>
        <v>#REF!</v>
      </c>
      <c r="G315" s="10" t="e">
        <f>VLOOKUP($A315,#REF!,6,0)&amp;""</f>
        <v>#REF!</v>
      </c>
      <c r="H315" s="10" t="e">
        <f>VLOOKUP($A315,#REF!,7,0)&amp;""</f>
        <v>#REF!</v>
      </c>
      <c r="I315" s="10" t="e">
        <f>VLOOKUP($A315,#REF!,8,0)&amp;""</f>
        <v>#REF!</v>
      </c>
      <c r="J315" s="10" t="e">
        <f>VLOOKUP($A315,#REF!,9,0)&amp;""</f>
        <v>#REF!</v>
      </c>
      <c r="K315" s="10" t="e">
        <f t="shared" si="55"/>
        <v>#REF!</v>
      </c>
      <c r="L315" s="74" t="e">
        <f>IF($E315="Not Scored", "N/A",IF(AND($D315='Auto Responses'!$J$27,$H315=""),"N/A",IF(AND($D315='Auto Responses'!$J$27,$H315='Auto Responses'!$J$7,),1,IF(AND($D315='Auto Responses'!$J$27,$H315='Auto Responses'!$J$8),0,IF($F315=$G315,1,0)))))</f>
        <v>#REF!</v>
      </c>
      <c r="M315" s="10" t="e">
        <f>VLOOKUP($A315,#REF!,10,0)&amp;""</f>
        <v>#REF!</v>
      </c>
      <c r="N315" s="10" t="e">
        <f t="shared" si="56"/>
        <v>#REF!</v>
      </c>
      <c r="O315" s="74" t="e">
        <f t="shared" si="57"/>
        <v>#REF!</v>
      </c>
      <c r="P315" s="74" t="e">
        <f t="shared" si="58"/>
        <v>#REF!</v>
      </c>
      <c r="Q315" s="74" t="e">
        <f t="shared" si="59"/>
        <v>#REF!</v>
      </c>
      <c r="R315" s="74" t="e">
        <f t="shared" si="65"/>
        <v>#REF!</v>
      </c>
      <c r="S315" s="74" t="e">
        <f t="shared" si="60"/>
        <v>#REF!</v>
      </c>
      <c r="T315" s="74" t="e">
        <f t="shared" si="61"/>
        <v>#REF!</v>
      </c>
      <c r="U315" s="74" t="e">
        <f t="shared" si="66"/>
        <v>#REF!</v>
      </c>
      <c r="V315" s="74" t="e">
        <f t="shared" si="62"/>
        <v>#REF!</v>
      </c>
    </row>
    <row r="316" spans="1:22" ht="57" customHeight="1" x14ac:dyDescent="0.2">
      <c r="A316" s="10" t="str">
        <f>Questions!$A316</f>
        <v>AISC-02</v>
      </c>
      <c r="B316" s="10" t="str">
        <f t="shared" si="54"/>
        <v>AISC</v>
      </c>
      <c r="C316" s="10" t="str">
        <f>VLOOKUP($A316,Questions!$A$3:$L$333,2,0)&amp;""</f>
        <v>Is user input data used to influence your solution's AI model?*</v>
      </c>
      <c r="D316" s="10" t="str">
        <f>VLOOKUP($A316,Questions!$A$3:$L$333,11,0)&amp;""</f>
        <v/>
      </c>
      <c r="E316" s="10" t="str">
        <f>VLOOKUP($A316,Questions!$A$3:$L$333,12,0)&amp;""</f>
        <v>AI</v>
      </c>
      <c r="F316" s="10" t="e">
        <f>VLOOKUP($A316,#REF!,3,0)&amp;""</f>
        <v>#REF!</v>
      </c>
      <c r="G316" s="10" t="e">
        <f>VLOOKUP($A316,#REF!,6,0)&amp;""</f>
        <v>#REF!</v>
      </c>
      <c r="H316" s="10" t="e">
        <f>VLOOKUP($A316,#REF!,7,0)&amp;""</f>
        <v>#REF!</v>
      </c>
      <c r="I316" s="10" t="e">
        <f>VLOOKUP($A316,#REF!,8,0)&amp;""</f>
        <v>#REF!</v>
      </c>
      <c r="J316" s="10" t="e">
        <f>VLOOKUP($A316,#REF!,9,0)&amp;""</f>
        <v>#REF!</v>
      </c>
      <c r="K316" s="10" t="e">
        <f t="shared" si="55"/>
        <v>#REF!</v>
      </c>
      <c r="L316" s="74" t="e">
        <f>IF($E316="Not Scored", "N/A",IF(AND($D316='Auto Responses'!$J$27,$H316=""),"N/A",IF(AND($D316='Auto Responses'!$J$27,$H316='Auto Responses'!$J$7,),1,IF(AND($D316='Auto Responses'!$J$27,$H316='Auto Responses'!$J$8),0,IF($F316=$G316,1,0)))))</f>
        <v>#REF!</v>
      </c>
      <c r="M316" s="10" t="e">
        <f>VLOOKUP($A316,#REF!,10,0)&amp;""</f>
        <v>#REF!</v>
      </c>
      <c r="N316" s="10" t="e">
        <f t="shared" si="56"/>
        <v>#REF!</v>
      </c>
      <c r="O316" s="74" t="e">
        <f t="shared" si="57"/>
        <v>#REF!</v>
      </c>
      <c r="P316" s="74" t="e">
        <f t="shared" si="58"/>
        <v>#REF!</v>
      </c>
      <c r="Q316" s="74" t="e">
        <f t="shared" si="59"/>
        <v>#REF!</v>
      </c>
      <c r="R316" s="74" t="e">
        <f t="shared" si="65"/>
        <v>#REF!</v>
      </c>
      <c r="S316" s="74" t="e">
        <f t="shared" si="60"/>
        <v>#REF!</v>
      </c>
      <c r="T316" s="74" t="e">
        <f t="shared" si="61"/>
        <v>#REF!</v>
      </c>
      <c r="U316" s="74" t="e">
        <f t="shared" si="66"/>
        <v>#REF!</v>
      </c>
      <c r="V316" s="74" t="e">
        <f t="shared" si="62"/>
        <v>#REF!</v>
      </c>
    </row>
    <row r="317" spans="1:22" ht="57" customHeight="1" x14ac:dyDescent="0.2">
      <c r="A317" s="10" t="str">
        <f>Questions!$A317</f>
        <v>AISC-03</v>
      </c>
      <c r="B317" s="10" t="str">
        <f t="shared" si="54"/>
        <v>AISC</v>
      </c>
      <c r="C317" s="10" t="str">
        <f>VLOOKUP($A317,Questions!$A$3:$L$333,2,0)&amp;""</f>
        <v>Do you provide logging for your solution's AI feature(s) that includes user, date, and action taken?*</v>
      </c>
      <c r="D317" s="10" t="str">
        <f>VLOOKUP($A317,Questions!$A$3:$L$333,11,0)&amp;""</f>
        <v/>
      </c>
      <c r="E317" s="10" t="str">
        <f>VLOOKUP($A317,Questions!$A$3:$L$333,12,0)&amp;""</f>
        <v>AI</v>
      </c>
      <c r="F317" s="10" t="e">
        <f>VLOOKUP($A317,#REF!,3,0)&amp;""</f>
        <v>#REF!</v>
      </c>
      <c r="G317" s="10" t="e">
        <f>VLOOKUP($A317,#REF!,6,0)&amp;""</f>
        <v>#REF!</v>
      </c>
      <c r="H317" s="10" t="e">
        <f>VLOOKUP($A317,#REF!,7,0)&amp;""</f>
        <v>#REF!</v>
      </c>
      <c r="I317" s="10" t="e">
        <f>VLOOKUP($A317,#REF!,8,0)&amp;""</f>
        <v>#REF!</v>
      </c>
      <c r="J317" s="10" t="e">
        <f>VLOOKUP($A317,#REF!,9,0)&amp;""</f>
        <v>#REF!</v>
      </c>
      <c r="K317" s="10" t="e">
        <f t="shared" si="55"/>
        <v>#REF!</v>
      </c>
      <c r="L317" s="74" t="e">
        <f>IF($E317="Not Scored", "N/A",IF(AND($D317='Auto Responses'!$J$27,$H317=""),"N/A",IF(AND($D317='Auto Responses'!$J$27,$H317='Auto Responses'!$J$7,),1,IF(AND($D317='Auto Responses'!$J$27,$H317='Auto Responses'!$J$8),0,IF($F317=$G317,1,0)))))</f>
        <v>#REF!</v>
      </c>
      <c r="M317" s="10" t="e">
        <f>VLOOKUP($A317,#REF!,10,0)&amp;""</f>
        <v>#REF!</v>
      </c>
      <c r="N317" s="10" t="e">
        <f t="shared" si="56"/>
        <v>#REF!</v>
      </c>
      <c r="O317" s="74" t="e">
        <f t="shared" si="57"/>
        <v>#REF!</v>
      </c>
      <c r="P317" s="74" t="e">
        <f t="shared" si="58"/>
        <v>#REF!</v>
      </c>
      <c r="Q317" s="74" t="e">
        <f t="shared" si="59"/>
        <v>#REF!</v>
      </c>
      <c r="R317" s="74" t="e">
        <f t="shared" si="65"/>
        <v>#REF!</v>
      </c>
      <c r="S317" s="74" t="e">
        <f t="shared" si="60"/>
        <v>#REF!</v>
      </c>
      <c r="T317" s="74" t="e">
        <f t="shared" si="61"/>
        <v>#REF!</v>
      </c>
      <c r="U317" s="74" t="e">
        <f t="shared" si="66"/>
        <v>#REF!</v>
      </c>
      <c r="V317" s="74" t="e">
        <f t="shared" si="62"/>
        <v>#REF!</v>
      </c>
    </row>
    <row r="318" spans="1:22" ht="57" customHeight="1" x14ac:dyDescent="0.2">
      <c r="A318" s="10" t="str">
        <f>Questions!$A318</f>
        <v>AISC-04</v>
      </c>
      <c r="B318" s="10" t="str">
        <f t="shared" si="54"/>
        <v>AISC</v>
      </c>
      <c r="C318" s="10" t="str">
        <f>VLOOKUP($A318,Questions!$A$3:$L$333,2,0)&amp;""</f>
        <v>Please describe how you validate user inputs.</v>
      </c>
      <c r="D318" s="10" t="str">
        <f>VLOOKUP($A318,Questions!$A$3:$L$333,11,0)&amp;""</f>
        <v>Neutral until evaluated</v>
      </c>
      <c r="E318" s="10" t="str">
        <f>VLOOKUP($A318,Questions!$A$3:$L$333,12,0)&amp;""</f>
        <v>AI</v>
      </c>
      <c r="F318" s="10" t="e">
        <f>VLOOKUP($A318,#REF!,3,0)&amp;""</f>
        <v>#REF!</v>
      </c>
      <c r="G318" s="10" t="e">
        <f>VLOOKUP($A318,#REF!,6,0)&amp;""</f>
        <v>#REF!</v>
      </c>
      <c r="H318" s="10" t="e">
        <f>VLOOKUP($A318,#REF!,7,0)&amp;""</f>
        <v>#REF!</v>
      </c>
      <c r="I318" s="10" t="e">
        <f>VLOOKUP($A318,#REF!,8,0)&amp;""</f>
        <v>#REF!</v>
      </c>
      <c r="J318" s="10" t="e">
        <f>VLOOKUP($A318,#REF!,9,0)&amp;""</f>
        <v>#REF!</v>
      </c>
      <c r="K318" s="10" t="e">
        <f t="shared" si="55"/>
        <v>#REF!</v>
      </c>
      <c r="L318" s="74" t="e">
        <f>IF($E318="Not Scored", "N/A",IF(AND($D318='Auto Responses'!$J$27,$H318=""),"N/A",IF(AND($D318='Auto Responses'!$J$27,$H318='Auto Responses'!$J$7,),1,IF(AND($D318='Auto Responses'!$J$27,$H318='Auto Responses'!$J$8),0,IF($F318=$G318,1,0)))))</f>
        <v>#REF!</v>
      </c>
      <c r="M318" s="10" t="e">
        <f>VLOOKUP($A318,#REF!,10,0)&amp;""</f>
        <v>#REF!</v>
      </c>
      <c r="N318" s="10" t="e">
        <f t="shared" si="56"/>
        <v>#REF!</v>
      </c>
      <c r="O318" s="74" t="e">
        <f t="shared" si="57"/>
        <v>#REF!</v>
      </c>
      <c r="P318" s="74" t="e">
        <f t="shared" si="58"/>
        <v>#REF!</v>
      </c>
      <c r="Q318" s="74" t="e">
        <f t="shared" si="59"/>
        <v>#REF!</v>
      </c>
      <c r="R318" s="74" t="e">
        <f t="shared" si="65"/>
        <v>#REF!</v>
      </c>
      <c r="S318" s="74" t="e">
        <f t="shared" si="60"/>
        <v>#REF!</v>
      </c>
      <c r="T318" s="74" t="e">
        <f t="shared" si="61"/>
        <v>#REF!</v>
      </c>
      <c r="U318" s="74" t="e">
        <f t="shared" si="66"/>
        <v>#REF!</v>
      </c>
      <c r="V318" s="74" t="e">
        <f t="shared" si="62"/>
        <v>#REF!</v>
      </c>
    </row>
    <row r="319" spans="1:22" ht="57" customHeight="1" x14ac:dyDescent="0.2">
      <c r="A319" s="10" t="str">
        <f>Questions!$A319</f>
        <v>AISC-05</v>
      </c>
      <c r="B319" s="10" t="str">
        <f t="shared" si="54"/>
        <v>AISC</v>
      </c>
      <c r="C319" s="10" t="str">
        <f>VLOOKUP($A319,Questions!$A$3:$L$333,2,0)&amp;""</f>
        <v>Do you plan for and mitigate supply-chain risk related to your AI features?</v>
      </c>
      <c r="D319" s="10" t="str">
        <f>VLOOKUP($A319,Questions!$A$3:$L$333,11,0)&amp;""</f>
        <v/>
      </c>
      <c r="E319" s="10" t="str">
        <f>VLOOKUP($A319,Questions!$A$3:$L$333,12,0)&amp;""</f>
        <v>AI</v>
      </c>
      <c r="F319" s="10" t="e">
        <f>VLOOKUP($A319,#REF!,3,0)&amp;""</f>
        <v>#REF!</v>
      </c>
      <c r="G319" s="10" t="e">
        <f>VLOOKUP($A319,#REF!,6,0)&amp;""</f>
        <v>#REF!</v>
      </c>
      <c r="H319" s="10" t="e">
        <f>VLOOKUP($A319,#REF!,7,0)&amp;""</f>
        <v>#REF!</v>
      </c>
      <c r="I319" s="10" t="e">
        <f>VLOOKUP($A319,#REF!,8,0)&amp;""</f>
        <v>#REF!</v>
      </c>
      <c r="J319" s="10" t="e">
        <f>VLOOKUP($A319,#REF!,9,0)&amp;""</f>
        <v>#REF!</v>
      </c>
      <c r="K319" s="10" t="e">
        <f t="shared" si="55"/>
        <v>#REF!</v>
      </c>
      <c r="L319" s="74" t="e">
        <f>IF($E319="Not Scored", "N/A",IF(AND($D319='Auto Responses'!$J$27,$H319=""),"N/A",IF(AND($D319='Auto Responses'!$J$27,$H319='Auto Responses'!$J$7,),1,IF(AND($D319='Auto Responses'!$J$27,$H319='Auto Responses'!$J$8),0,IF($F319=$G319,1,0)))))</f>
        <v>#REF!</v>
      </c>
      <c r="M319" s="10" t="e">
        <f>VLOOKUP($A319,#REF!,10,0)&amp;""</f>
        <v>#REF!</v>
      </c>
      <c r="N319" s="10" t="e">
        <f t="shared" si="56"/>
        <v>#REF!</v>
      </c>
      <c r="O319" s="74" t="e">
        <f t="shared" si="57"/>
        <v>#REF!</v>
      </c>
      <c r="P319" s="74" t="e">
        <f t="shared" si="58"/>
        <v>#REF!</v>
      </c>
      <c r="Q319" s="74" t="e">
        <f t="shared" si="59"/>
        <v>#REF!</v>
      </c>
      <c r="R319" s="74" t="e">
        <f t="shared" si="65"/>
        <v>#REF!</v>
      </c>
      <c r="S319" s="74" t="e">
        <f t="shared" si="60"/>
        <v>#REF!</v>
      </c>
      <c r="T319" s="74" t="e">
        <f t="shared" si="61"/>
        <v>#REF!</v>
      </c>
      <c r="U319" s="74" t="e">
        <f t="shared" si="66"/>
        <v>#REF!</v>
      </c>
      <c r="V319" s="74" t="e">
        <f t="shared" si="62"/>
        <v>#REF!</v>
      </c>
    </row>
    <row r="320" spans="1:22" ht="57" customHeight="1" x14ac:dyDescent="0.2">
      <c r="A320" s="10" t="str">
        <f>Questions!$A320</f>
        <v>AIML-01</v>
      </c>
      <c r="B320" s="10" t="str">
        <f t="shared" si="54"/>
        <v>AIML</v>
      </c>
      <c r="C320" s="10" t="str">
        <f>VLOOKUP($A320,Questions!$A$3:$L$333,2,0)&amp;""</f>
        <v>Do you separate ML training data from your ML solution data?*</v>
      </c>
      <c r="D320" s="10" t="str">
        <f>VLOOKUP($A320,Questions!$A$3:$L$333,11,0)&amp;""</f>
        <v/>
      </c>
      <c r="E320" s="10" t="str">
        <f>VLOOKUP($A320,Questions!$A$3:$L$333,12,0)&amp;""</f>
        <v>AI</v>
      </c>
      <c r="F320" s="10" t="e">
        <f>VLOOKUP($A320,#REF!,3,0)&amp;""</f>
        <v>#REF!</v>
      </c>
      <c r="G320" s="10" t="e">
        <f>VLOOKUP($A320,#REF!,6,0)&amp;""</f>
        <v>#REF!</v>
      </c>
      <c r="H320" s="10" t="e">
        <f>VLOOKUP($A320,#REF!,7,0)&amp;""</f>
        <v>#REF!</v>
      </c>
      <c r="I320" s="10" t="e">
        <f>VLOOKUP($A320,#REF!,8,0)&amp;""</f>
        <v>#REF!</v>
      </c>
      <c r="J320" s="10" t="e">
        <f>VLOOKUP($A320,#REF!,9,0)&amp;""</f>
        <v>#REF!</v>
      </c>
      <c r="K320" s="10" t="e">
        <f t="shared" si="55"/>
        <v>#REF!</v>
      </c>
      <c r="L320" s="74" t="e">
        <f>IF($E320="Not Scored", "N/A",IF(AND($D320='Auto Responses'!$J$27,$H320=""),"N/A",IF(AND($D320='Auto Responses'!$J$27,$H320='Auto Responses'!$J$7,),1,IF(AND($D320='Auto Responses'!$J$27,$H320='Auto Responses'!$J$8),0,IF($F320=$G320,1,0)))))</f>
        <v>#REF!</v>
      </c>
      <c r="M320" s="10" t="e">
        <f>VLOOKUP($A320,#REF!,10,0)&amp;""</f>
        <v>#REF!</v>
      </c>
      <c r="N320" s="10" t="e">
        <f t="shared" si="56"/>
        <v>#REF!</v>
      </c>
      <c r="O320" s="74" t="e">
        <f t="shared" si="57"/>
        <v>#REF!</v>
      </c>
      <c r="P320" s="74" t="e">
        <f t="shared" si="58"/>
        <v>#REF!</v>
      </c>
      <c r="Q320" s="74" t="e">
        <f t="shared" si="59"/>
        <v>#REF!</v>
      </c>
      <c r="R320" s="74" t="e">
        <f t="shared" si="65"/>
        <v>#REF!</v>
      </c>
      <c r="S320" s="74" t="e">
        <f t="shared" si="60"/>
        <v>#REF!</v>
      </c>
      <c r="T320" s="74" t="e">
        <f t="shared" si="61"/>
        <v>#REF!</v>
      </c>
      <c r="U320" s="74" t="e">
        <f t="shared" si="66"/>
        <v>#REF!</v>
      </c>
      <c r="V320" s="74" t="e">
        <f t="shared" si="62"/>
        <v>#REF!</v>
      </c>
    </row>
    <row r="321" spans="1:23" ht="57" customHeight="1" x14ac:dyDescent="0.2">
      <c r="A321" s="10" t="str">
        <f>Questions!$A321</f>
        <v>AIML-02</v>
      </c>
      <c r="B321" s="10" t="str">
        <f t="shared" si="54"/>
        <v>AIML</v>
      </c>
      <c r="C321" s="10" t="str">
        <f>VLOOKUP($A321,Questions!$A$3:$L$333,2,0)&amp;""</f>
        <v>Do you authenticate and verify your ML model's feedback?*</v>
      </c>
      <c r="D321" s="10" t="str">
        <f>VLOOKUP($A321,Questions!$A$3:$L$333,11,0)&amp;""</f>
        <v/>
      </c>
      <c r="E321" s="10" t="str">
        <f>VLOOKUP($A321,Questions!$A$3:$L$333,12,0)&amp;""</f>
        <v>AI</v>
      </c>
      <c r="F321" s="10" t="e">
        <f>VLOOKUP($A321,#REF!,3,0)&amp;""</f>
        <v>#REF!</v>
      </c>
      <c r="G321" s="10" t="e">
        <f>VLOOKUP($A321,#REF!,6,0)&amp;""</f>
        <v>#REF!</v>
      </c>
      <c r="H321" s="10" t="e">
        <f>VLOOKUP($A321,#REF!,7,0)&amp;""</f>
        <v>#REF!</v>
      </c>
      <c r="I321" s="10" t="e">
        <f>VLOOKUP($A321,#REF!,8,0)&amp;""</f>
        <v>#REF!</v>
      </c>
      <c r="J321" s="10" t="e">
        <f>VLOOKUP($A321,#REF!,9,0)&amp;""</f>
        <v>#REF!</v>
      </c>
      <c r="K321" s="10" t="e">
        <f t="shared" si="55"/>
        <v>#REF!</v>
      </c>
      <c r="L321" s="74" t="e">
        <f>IF($E321="Not Scored", "N/A",IF(AND($D321='Auto Responses'!$J$27,$H321=""),"N/A",IF(AND($D321='Auto Responses'!$J$27,$H321='Auto Responses'!$J$7,),1,IF(AND($D321='Auto Responses'!$J$27,$H321='Auto Responses'!$J$8),0,IF($F321=$G321,1,0)))))</f>
        <v>#REF!</v>
      </c>
      <c r="M321" s="10" t="e">
        <f>VLOOKUP($A321,#REF!,10,0)&amp;""</f>
        <v>#REF!</v>
      </c>
      <c r="N321" s="10" t="e">
        <f t="shared" si="56"/>
        <v>#REF!</v>
      </c>
      <c r="O321" s="74" t="e">
        <f t="shared" si="57"/>
        <v>#REF!</v>
      </c>
      <c r="P321" s="74" t="e">
        <f t="shared" si="58"/>
        <v>#REF!</v>
      </c>
      <c r="Q321" s="74" t="e">
        <f t="shared" si="59"/>
        <v>#REF!</v>
      </c>
      <c r="R321" s="74" t="e">
        <f t="shared" si="65"/>
        <v>#REF!</v>
      </c>
      <c r="S321" s="74" t="e">
        <f t="shared" si="60"/>
        <v>#REF!</v>
      </c>
      <c r="T321" s="74" t="e">
        <f t="shared" si="61"/>
        <v>#REF!</v>
      </c>
      <c r="U321" s="74" t="e">
        <f t="shared" si="66"/>
        <v>#REF!</v>
      </c>
      <c r="V321" s="74" t="e">
        <f t="shared" si="62"/>
        <v>#REF!</v>
      </c>
    </row>
    <row r="322" spans="1:23" ht="57" customHeight="1" x14ac:dyDescent="0.2">
      <c r="A322" s="10" t="str">
        <f>Questions!$A322</f>
        <v>AIML-03</v>
      </c>
      <c r="B322" s="10" t="str">
        <f t="shared" si="54"/>
        <v>AIML</v>
      </c>
      <c r="C322" s="10" t="str">
        <f>VLOOKUP($A322,Questions!$A$3:$L$333,2,0)&amp;""</f>
        <v>Is your ML training data vetted, validated, and verified before training the solution's AI model?</v>
      </c>
      <c r="D322" s="10" t="str">
        <f>VLOOKUP($A322,Questions!$A$3:$L$333,11,0)&amp;""</f>
        <v/>
      </c>
      <c r="E322" s="10" t="str">
        <f>VLOOKUP($A322,Questions!$A$3:$L$333,12,0)&amp;""</f>
        <v>AI</v>
      </c>
      <c r="F322" s="10" t="e">
        <f>VLOOKUP($A322,#REF!,3,0)&amp;""</f>
        <v>#REF!</v>
      </c>
      <c r="G322" s="10" t="e">
        <f>VLOOKUP($A322,#REF!,6,0)&amp;""</f>
        <v>#REF!</v>
      </c>
      <c r="H322" s="10" t="e">
        <f>VLOOKUP($A322,#REF!,7,0)&amp;""</f>
        <v>#REF!</v>
      </c>
      <c r="I322" s="10" t="e">
        <f>VLOOKUP($A322,#REF!,8,0)&amp;""</f>
        <v>#REF!</v>
      </c>
      <c r="J322" s="10" t="e">
        <f>VLOOKUP($A322,#REF!,9,0)&amp;""</f>
        <v>#REF!</v>
      </c>
      <c r="K322" s="10" t="e">
        <f t="shared" si="55"/>
        <v>#REF!</v>
      </c>
      <c r="L322" s="74" t="e">
        <f>IF($E322="Not Scored", "N/A",IF(AND($D322='Auto Responses'!$J$27,$H322=""),"N/A",IF(AND($D322='Auto Responses'!$J$27,$H322='Auto Responses'!$J$7,),1,IF(AND($D322='Auto Responses'!$J$27,$H322='Auto Responses'!$J$8),0,IF($F322=$G322,1,0)))))</f>
        <v>#REF!</v>
      </c>
      <c r="M322" s="10" t="e">
        <f>VLOOKUP($A322,#REF!,10,0)&amp;""</f>
        <v>#REF!</v>
      </c>
      <c r="N322" s="10" t="e">
        <f t="shared" si="56"/>
        <v>#REF!</v>
      </c>
      <c r="O322" s="74" t="e">
        <f t="shared" si="57"/>
        <v>#REF!</v>
      </c>
      <c r="P322" s="74" t="e">
        <f t="shared" si="58"/>
        <v>#REF!</v>
      </c>
      <c r="Q322" s="74" t="e">
        <f t="shared" si="59"/>
        <v>#REF!</v>
      </c>
      <c r="R322" s="74" t="e">
        <f t="shared" si="65"/>
        <v>#REF!</v>
      </c>
      <c r="S322" s="74" t="e">
        <f t="shared" si="60"/>
        <v>#REF!</v>
      </c>
      <c r="T322" s="74" t="e">
        <f t="shared" si="61"/>
        <v>#REF!</v>
      </c>
      <c r="U322" s="74" t="e">
        <f t="shared" si="66"/>
        <v>#REF!</v>
      </c>
      <c r="V322" s="74" t="e">
        <f t="shared" si="62"/>
        <v>#REF!</v>
      </c>
    </row>
    <row r="323" spans="1:23" ht="57" customHeight="1" x14ac:dyDescent="0.2">
      <c r="A323" s="10" t="str">
        <f>Questions!$A323</f>
        <v>AIML-04</v>
      </c>
      <c r="B323" s="10" t="str">
        <f t="shared" ref="B323:B386" si="67">LEFT(A323,4)</f>
        <v>AIML</v>
      </c>
      <c r="C323" s="10" t="str">
        <f>VLOOKUP($A323,Questions!$A$3:$L$333,2,0)&amp;""</f>
        <v>Is your ML training data monitored and audited?</v>
      </c>
      <c r="D323" s="10" t="str">
        <f>VLOOKUP($A323,Questions!$A$3:$L$333,11,0)&amp;""</f>
        <v/>
      </c>
      <c r="E323" s="10" t="str">
        <f>VLOOKUP($A323,Questions!$A$3:$L$333,12,0)&amp;""</f>
        <v>AI</v>
      </c>
      <c r="F323" s="10" t="e">
        <f>VLOOKUP($A323,#REF!,3,0)&amp;""</f>
        <v>#REF!</v>
      </c>
      <c r="G323" s="10" t="e">
        <f>VLOOKUP($A323,#REF!,6,0)&amp;""</f>
        <v>#REF!</v>
      </c>
      <c r="H323" s="10" t="e">
        <f>VLOOKUP($A323,#REF!,7,0)&amp;""</f>
        <v>#REF!</v>
      </c>
      <c r="I323" s="10" t="e">
        <f>VLOOKUP($A323,#REF!,8,0)&amp;""</f>
        <v>#REF!</v>
      </c>
      <c r="J323" s="10" t="e">
        <f>VLOOKUP($A323,#REF!,9,0)&amp;""</f>
        <v>#REF!</v>
      </c>
      <c r="K323" s="10" t="e">
        <f t="shared" ref="K323:K333" si="68">IF($I323="Critical Importance",20,IF($I323="Minor Importance",5,10))</f>
        <v>#REF!</v>
      </c>
      <c r="L323" s="74" t="e">
        <f>IF($E323="Not Scored", "N/A",IF(AND($D323='Auto Responses'!$J$27,$H323=""),"N/A",IF(AND($D323='Auto Responses'!$J$27,$H323='Auto Responses'!$J$7,),1,IF(AND($D323='Auto Responses'!$J$27,$H323='Auto Responses'!$J$8),0,IF($F323=$G323,1,0)))))</f>
        <v>#REF!</v>
      </c>
      <c r="M323" s="10" t="e">
        <f>VLOOKUP($A323,#REF!,10,0)&amp;""</f>
        <v>#REF!</v>
      </c>
      <c r="N323" s="10" t="e">
        <f t="shared" ref="N323:N333" si="69">IF($J323="Critical Importance",1,IF(AND($J323="",$I323="Critical Importance"),1,0))</f>
        <v>#REF!</v>
      </c>
      <c r="O323" s="74" t="e">
        <f t="shared" ref="O323:O333" si="70">IF($E323="Not Scored","N/A",IF($J323="",$K323,IF($J323="Minor Importance",5,IF($J323="Standard Importance",10,IF($J323="Critical Importance",20,0)))))</f>
        <v>#REF!</v>
      </c>
      <c r="P323" s="74" t="e">
        <f t="shared" ref="P323:P333" si="71">IF(OR($O323="N/A",$L323="N/A"),"N/A",$O323*$L323)</f>
        <v>#REF!</v>
      </c>
      <c r="Q323" s="74" t="e">
        <f t="shared" ref="Q323:Q333" si="72">IF(M323="TRUE",1,0)</f>
        <v>#REF!</v>
      </c>
      <c r="R323" s="74" t="e">
        <f t="shared" si="65"/>
        <v>#REF!</v>
      </c>
      <c r="S323" s="74" t="e">
        <f t="shared" ref="S323:S386" si="73">IF(Q323=0,0,R323)</f>
        <v>#REF!</v>
      </c>
      <c r="T323" s="74" t="e">
        <f t="shared" ref="T323:T333" si="74">IF(N323=1,1,0)</f>
        <v>#REF!</v>
      </c>
      <c r="U323" s="74" t="e">
        <f t="shared" si="66"/>
        <v>#REF!</v>
      </c>
      <c r="V323" s="74" t="e">
        <f t="shared" ref="V323:V386" si="75">IF(T323=0,0,U323)</f>
        <v>#REF!</v>
      </c>
    </row>
    <row r="324" spans="1:23" ht="57" customHeight="1" x14ac:dyDescent="0.2">
      <c r="A324" s="10" t="str">
        <f>Questions!$A324</f>
        <v>AIML-05</v>
      </c>
      <c r="B324" s="10" t="str">
        <f t="shared" si="67"/>
        <v>AIML</v>
      </c>
      <c r="C324" s="10" t="str">
        <f>VLOOKUP($A324,Questions!$A$3:$L$333,2,0)&amp;""</f>
        <v>Have you limited access to your ML training data to only staff with an explicit business need?</v>
      </c>
      <c r="D324" s="10" t="str">
        <f>VLOOKUP($A324,Questions!$A$3:$L$333,11,0)&amp;""</f>
        <v/>
      </c>
      <c r="E324" s="10" t="str">
        <f>VLOOKUP($A324,Questions!$A$3:$L$333,12,0)&amp;""</f>
        <v>AI</v>
      </c>
      <c r="F324" s="10" t="e">
        <f>VLOOKUP($A324,#REF!,3,0)&amp;""</f>
        <v>#REF!</v>
      </c>
      <c r="G324" s="10" t="e">
        <f>VLOOKUP($A324,#REF!,6,0)&amp;""</f>
        <v>#REF!</v>
      </c>
      <c r="H324" s="10" t="e">
        <f>VLOOKUP($A324,#REF!,7,0)&amp;""</f>
        <v>#REF!</v>
      </c>
      <c r="I324" s="10" t="e">
        <f>VLOOKUP($A324,#REF!,8,0)&amp;""</f>
        <v>#REF!</v>
      </c>
      <c r="J324" s="10" t="e">
        <f>VLOOKUP($A324,#REF!,9,0)&amp;""</f>
        <v>#REF!</v>
      </c>
      <c r="K324" s="10" t="e">
        <f t="shared" si="68"/>
        <v>#REF!</v>
      </c>
      <c r="L324" s="74" t="e">
        <f>IF($E324="Not Scored", "N/A",IF(AND($D324='Auto Responses'!$J$27,$H324=""),"N/A",IF(AND($D324='Auto Responses'!$J$27,$H324='Auto Responses'!$J$7,),1,IF(AND($D324='Auto Responses'!$J$27,$H324='Auto Responses'!$J$8),0,IF($F324=$G324,1,0)))))</f>
        <v>#REF!</v>
      </c>
      <c r="M324" s="10" t="e">
        <f>VLOOKUP($A324,#REF!,10,0)&amp;""</f>
        <v>#REF!</v>
      </c>
      <c r="N324" s="10" t="e">
        <f t="shared" si="69"/>
        <v>#REF!</v>
      </c>
      <c r="O324" s="74" t="e">
        <f t="shared" si="70"/>
        <v>#REF!</v>
      </c>
      <c r="P324" s="74" t="e">
        <f t="shared" si="71"/>
        <v>#REF!</v>
      </c>
      <c r="Q324" s="74" t="e">
        <f t="shared" si="72"/>
        <v>#REF!</v>
      </c>
      <c r="R324" s="74" t="e">
        <f t="shared" si="65"/>
        <v>#REF!</v>
      </c>
      <c r="S324" s="74" t="e">
        <f t="shared" si="73"/>
        <v>#REF!</v>
      </c>
      <c r="T324" s="74" t="e">
        <f t="shared" si="74"/>
        <v>#REF!</v>
      </c>
      <c r="U324" s="74" t="e">
        <f t="shared" si="66"/>
        <v>#REF!</v>
      </c>
      <c r="V324" s="74" t="e">
        <f t="shared" si="75"/>
        <v>#REF!</v>
      </c>
    </row>
    <row r="325" spans="1:23" ht="57" customHeight="1" x14ac:dyDescent="0.2">
      <c r="A325" s="10" t="str">
        <f>Questions!$A325</f>
        <v>AIML-06</v>
      </c>
      <c r="B325" s="10" t="str">
        <f t="shared" si="67"/>
        <v>AIML</v>
      </c>
      <c r="C325" s="10" t="str">
        <f>VLOOKUP($A325,Questions!$A$3:$L$333,2,0)&amp;""</f>
        <v>Have you implemented adversarial training or other model defense mechanisms to protect your ML-related features?</v>
      </c>
      <c r="D325" s="10" t="str">
        <f>VLOOKUP($A325,Questions!$A$3:$L$333,11,0)&amp;""</f>
        <v/>
      </c>
      <c r="E325" s="10" t="str">
        <f>VLOOKUP($A325,Questions!$A$3:$L$333,12,0)&amp;""</f>
        <v>AI</v>
      </c>
      <c r="F325" s="10" t="e">
        <f>VLOOKUP($A325,#REF!,3,0)&amp;""</f>
        <v>#REF!</v>
      </c>
      <c r="G325" s="10" t="e">
        <f>VLOOKUP($A325,#REF!,6,0)&amp;""</f>
        <v>#REF!</v>
      </c>
      <c r="H325" s="10" t="e">
        <f>VLOOKUP($A325,#REF!,7,0)&amp;""</f>
        <v>#REF!</v>
      </c>
      <c r="I325" s="10" t="e">
        <f>VLOOKUP($A325,#REF!,8,0)&amp;""</f>
        <v>#REF!</v>
      </c>
      <c r="J325" s="10" t="e">
        <f>VLOOKUP($A325,#REF!,9,0)&amp;""</f>
        <v>#REF!</v>
      </c>
      <c r="K325" s="10" t="e">
        <f t="shared" si="68"/>
        <v>#REF!</v>
      </c>
      <c r="L325" s="74" t="e">
        <f>IF($E325="Not Scored", "N/A",IF(AND($D325='Auto Responses'!$J$27,$H325=""),"N/A",IF(AND($D325='Auto Responses'!$J$27,$H325='Auto Responses'!$J$7,),1,IF(AND($D325='Auto Responses'!$J$27,$H325='Auto Responses'!$J$8),0,IF($F325=$G325,1,0)))))</f>
        <v>#REF!</v>
      </c>
      <c r="M325" s="10" t="e">
        <f>VLOOKUP($A325,#REF!,10,0)&amp;""</f>
        <v>#REF!</v>
      </c>
      <c r="N325" s="10" t="e">
        <f t="shared" si="69"/>
        <v>#REF!</v>
      </c>
      <c r="O325" s="74" t="e">
        <f t="shared" si="70"/>
        <v>#REF!</v>
      </c>
      <c r="P325" s="74" t="e">
        <f t="shared" si="71"/>
        <v>#REF!</v>
      </c>
      <c r="Q325" s="74" t="e">
        <f t="shared" si="72"/>
        <v>#REF!</v>
      </c>
      <c r="R325" s="74" t="e">
        <f t="shared" si="65"/>
        <v>#REF!</v>
      </c>
      <c r="S325" s="74" t="e">
        <f t="shared" si="73"/>
        <v>#REF!</v>
      </c>
      <c r="T325" s="74" t="e">
        <f t="shared" si="74"/>
        <v>#REF!</v>
      </c>
      <c r="U325" s="74" t="e">
        <f t="shared" si="66"/>
        <v>#REF!</v>
      </c>
      <c r="V325" s="74" t="e">
        <f t="shared" si="75"/>
        <v>#REF!</v>
      </c>
    </row>
    <row r="326" spans="1:23" ht="57" customHeight="1" x14ac:dyDescent="0.2">
      <c r="A326" s="10" t="str">
        <f>Questions!$A326</f>
        <v>AIML-07</v>
      </c>
      <c r="B326" s="10" t="str">
        <f t="shared" si="67"/>
        <v>AIML</v>
      </c>
      <c r="C326" s="10" t="str">
        <f>VLOOKUP($A326,Questions!$A$3:$L$333,2,0)&amp;""</f>
        <v>Do you make your ML model transparent through documentation and log inputs and outputs?</v>
      </c>
      <c r="D326" s="10" t="str">
        <f>VLOOKUP($A326,Questions!$A$3:$L$333,11,0)&amp;""</f>
        <v/>
      </c>
      <c r="E326" s="10" t="str">
        <f>VLOOKUP($A326,Questions!$A$3:$L$333,12,0)&amp;""</f>
        <v>AI</v>
      </c>
      <c r="F326" s="10" t="e">
        <f>VLOOKUP($A326,#REF!,3,0)&amp;""</f>
        <v>#REF!</v>
      </c>
      <c r="G326" s="10" t="e">
        <f>VLOOKUP($A326,#REF!,6,0)&amp;""</f>
        <v>#REF!</v>
      </c>
      <c r="H326" s="10" t="e">
        <f>VLOOKUP($A326,#REF!,7,0)&amp;""</f>
        <v>#REF!</v>
      </c>
      <c r="I326" s="10" t="e">
        <f>VLOOKUP($A326,#REF!,8,0)&amp;""</f>
        <v>#REF!</v>
      </c>
      <c r="J326" s="10" t="e">
        <f>VLOOKUP($A326,#REF!,9,0)&amp;""</f>
        <v>#REF!</v>
      </c>
      <c r="K326" s="10" t="e">
        <f t="shared" si="68"/>
        <v>#REF!</v>
      </c>
      <c r="L326" s="74" t="e">
        <f>IF($E326="Not Scored", "N/A",IF(AND($D326='Auto Responses'!$J$27,$H326=""),"N/A",IF(AND($D326='Auto Responses'!$J$27,$H326='Auto Responses'!$J$7,),1,IF(AND($D326='Auto Responses'!$J$27,$H326='Auto Responses'!$J$8),0,IF($F326=$G326,1,0)))))</f>
        <v>#REF!</v>
      </c>
      <c r="M326" s="10" t="e">
        <f>VLOOKUP($A326,#REF!,10,0)&amp;""</f>
        <v>#REF!</v>
      </c>
      <c r="N326" s="10" t="e">
        <f t="shared" si="69"/>
        <v>#REF!</v>
      </c>
      <c r="O326" s="74" t="e">
        <f t="shared" si="70"/>
        <v>#REF!</v>
      </c>
      <c r="P326" s="74" t="e">
        <f t="shared" si="71"/>
        <v>#REF!</v>
      </c>
      <c r="Q326" s="74" t="e">
        <f t="shared" si="72"/>
        <v>#REF!</v>
      </c>
      <c r="R326" s="74" t="e">
        <f t="shared" si="65"/>
        <v>#REF!</v>
      </c>
      <c r="S326" s="74" t="e">
        <f t="shared" si="73"/>
        <v>#REF!</v>
      </c>
      <c r="T326" s="74" t="e">
        <f t="shared" si="74"/>
        <v>#REF!</v>
      </c>
      <c r="U326" s="74" t="e">
        <f t="shared" si="66"/>
        <v>#REF!</v>
      </c>
      <c r="V326" s="74" t="e">
        <f t="shared" si="75"/>
        <v>#REF!</v>
      </c>
    </row>
    <row r="327" spans="1:23" ht="57" customHeight="1" x14ac:dyDescent="0.2">
      <c r="A327" s="10" t="str">
        <f>Questions!$A327</f>
        <v>AIML-08</v>
      </c>
      <c r="B327" s="10" t="str">
        <f t="shared" si="67"/>
        <v>AIML</v>
      </c>
      <c r="C327" s="10" t="str">
        <f>VLOOKUP($A327,Questions!$A$3:$L$333,2,0)&amp;""</f>
        <v>Do you watermark your ML training data?</v>
      </c>
      <c r="D327" s="10" t="str">
        <f>VLOOKUP($A327,Questions!$A$3:$L$333,11,0)&amp;""</f>
        <v/>
      </c>
      <c r="E327" s="10" t="str">
        <f>VLOOKUP($A327,Questions!$A$3:$L$333,12,0)&amp;""</f>
        <v>AI</v>
      </c>
      <c r="F327" s="10" t="e">
        <f>VLOOKUP($A327,#REF!,3,0)&amp;""</f>
        <v>#REF!</v>
      </c>
      <c r="G327" s="10" t="e">
        <f>VLOOKUP($A327,#REF!,6,0)&amp;""</f>
        <v>#REF!</v>
      </c>
      <c r="H327" s="10" t="e">
        <f>VLOOKUP($A327,#REF!,7,0)&amp;""</f>
        <v>#REF!</v>
      </c>
      <c r="I327" s="10" t="e">
        <f>VLOOKUP($A327,#REF!,8,0)&amp;""</f>
        <v>#REF!</v>
      </c>
      <c r="J327" s="10" t="e">
        <f>VLOOKUP($A327,#REF!,9,0)&amp;""</f>
        <v>#REF!</v>
      </c>
      <c r="K327" s="10" t="e">
        <f t="shared" si="68"/>
        <v>#REF!</v>
      </c>
      <c r="L327" s="74" t="e">
        <f>IF($E327="Not Scored", "N/A",IF(AND($D327='Auto Responses'!$J$27,$H327=""),"N/A",IF(AND($D327='Auto Responses'!$J$27,$H327='Auto Responses'!$J$7,),1,IF(AND($D327='Auto Responses'!$J$27,$H327='Auto Responses'!$J$8),0,IF($F327=$G327,1,0)))))</f>
        <v>#REF!</v>
      </c>
      <c r="M327" s="10" t="e">
        <f>VLOOKUP($A327,#REF!,10,0)&amp;""</f>
        <v>#REF!</v>
      </c>
      <c r="N327" s="10" t="e">
        <f t="shared" si="69"/>
        <v>#REF!</v>
      </c>
      <c r="O327" s="74" t="e">
        <f t="shared" si="70"/>
        <v>#REF!</v>
      </c>
      <c r="P327" s="74" t="e">
        <f t="shared" si="71"/>
        <v>#REF!</v>
      </c>
      <c r="Q327" s="74" t="e">
        <f t="shared" si="72"/>
        <v>#REF!</v>
      </c>
      <c r="R327" s="74" t="e">
        <f t="shared" si="65"/>
        <v>#REF!</v>
      </c>
      <c r="S327" s="74" t="e">
        <f t="shared" si="73"/>
        <v>#REF!</v>
      </c>
      <c r="T327" s="74" t="e">
        <f t="shared" si="74"/>
        <v>#REF!</v>
      </c>
      <c r="U327" s="74" t="e">
        <f t="shared" si="66"/>
        <v>#REF!</v>
      </c>
      <c r="V327" s="74" t="e">
        <f t="shared" si="75"/>
        <v>#REF!</v>
      </c>
    </row>
    <row r="328" spans="1:23" ht="57" customHeight="1" x14ac:dyDescent="0.2">
      <c r="A328" s="10" t="str">
        <f>Questions!$A328</f>
        <v>AILM-01</v>
      </c>
      <c r="B328" s="10" t="str">
        <f t="shared" si="67"/>
        <v>AILM</v>
      </c>
      <c r="C328" s="10" t="str">
        <f>VLOOKUP($A328,Questions!$A$3:$L$333,2,0)&amp;""</f>
        <v>Do you limit your solution's LLM privileges by default?*</v>
      </c>
      <c r="D328" s="10" t="str">
        <f>VLOOKUP($A328,Questions!$A$3:$L$333,11,0)&amp;""</f>
        <v/>
      </c>
      <c r="E328" s="10" t="str">
        <f>VLOOKUP($A328,Questions!$A$3:$L$333,12,0)&amp;""</f>
        <v>AI</v>
      </c>
      <c r="F328" s="10" t="e">
        <f>VLOOKUP($A328,#REF!,3,0)&amp;""</f>
        <v>#REF!</v>
      </c>
      <c r="G328" s="10" t="e">
        <f>VLOOKUP($A328,#REF!,6,0)&amp;""</f>
        <v>#REF!</v>
      </c>
      <c r="H328" s="10" t="e">
        <f>VLOOKUP($A328,#REF!,7,0)&amp;""</f>
        <v>#REF!</v>
      </c>
      <c r="I328" s="10" t="e">
        <f>VLOOKUP($A328,#REF!,8,0)&amp;""</f>
        <v>#REF!</v>
      </c>
      <c r="J328" s="10" t="e">
        <f>VLOOKUP($A328,#REF!,9,0)&amp;""</f>
        <v>#REF!</v>
      </c>
      <c r="K328" s="10" t="e">
        <f t="shared" si="68"/>
        <v>#REF!</v>
      </c>
      <c r="L328" s="74" t="e">
        <f>IF($E328="Not Scored", "N/A",IF(AND($D328='Auto Responses'!$J$27,$H328=""),"N/A",IF(AND($D328='Auto Responses'!$J$27,$H328='Auto Responses'!$J$7,),1,IF(AND($D328='Auto Responses'!$J$27,$H328='Auto Responses'!$J$8),0,IF($F328=$G328,1,0)))))</f>
        <v>#REF!</v>
      </c>
      <c r="M328" s="10" t="e">
        <f>VLOOKUP($A328,#REF!,10,0)&amp;""</f>
        <v>#REF!</v>
      </c>
      <c r="N328" s="10" t="e">
        <f t="shared" si="69"/>
        <v>#REF!</v>
      </c>
      <c r="O328" s="74" t="e">
        <f t="shared" si="70"/>
        <v>#REF!</v>
      </c>
      <c r="P328" s="74" t="e">
        <f t="shared" si="71"/>
        <v>#REF!</v>
      </c>
      <c r="Q328" s="74" t="e">
        <f t="shared" si="72"/>
        <v>#REF!</v>
      </c>
      <c r="R328" s="74" t="e">
        <f t="shared" si="65"/>
        <v>#REF!</v>
      </c>
      <c r="S328" s="74" t="e">
        <f t="shared" si="73"/>
        <v>#REF!</v>
      </c>
      <c r="T328" s="74" t="e">
        <f t="shared" si="74"/>
        <v>#REF!</v>
      </c>
      <c r="U328" s="74" t="e">
        <f t="shared" si="66"/>
        <v>#REF!</v>
      </c>
      <c r="V328" s="74" t="e">
        <f t="shared" si="75"/>
        <v>#REF!</v>
      </c>
    </row>
    <row r="329" spans="1:23" ht="57" customHeight="1" x14ac:dyDescent="0.2">
      <c r="A329" s="10" t="str">
        <f>Questions!$A329</f>
        <v>AILM-02</v>
      </c>
      <c r="B329" s="10" t="str">
        <f t="shared" si="67"/>
        <v>AILM</v>
      </c>
      <c r="C329" s="10" t="str">
        <f>VLOOKUP($A329,Questions!$A$3:$L$333,2,0)&amp;""</f>
        <v>Is your LLM training data vetted, validated, and verified before training the solution's AI model?*</v>
      </c>
      <c r="D329" s="10" t="str">
        <f>VLOOKUP($A329,Questions!$A$3:$L$333,11,0)&amp;""</f>
        <v/>
      </c>
      <c r="E329" s="10" t="str">
        <f>VLOOKUP($A329,Questions!$A$3:$L$333,12,0)&amp;""</f>
        <v>AI</v>
      </c>
      <c r="F329" s="10" t="e">
        <f>VLOOKUP($A329,#REF!,3,0)&amp;""</f>
        <v>#REF!</v>
      </c>
      <c r="G329" s="10" t="e">
        <f>VLOOKUP($A329,#REF!,6,0)&amp;""</f>
        <v>#REF!</v>
      </c>
      <c r="H329" s="10" t="e">
        <f>VLOOKUP($A329,#REF!,7,0)&amp;""</f>
        <v>#REF!</v>
      </c>
      <c r="I329" s="10" t="e">
        <f>VLOOKUP($A329,#REF!,8,0)&amp;""</f>
        <v>#REF!</v>
      </c>
      <c r="J329" s="10" t="e">
        <f>VLOOKUP($A329,#REF!,9,0)&amp;""</f>
        <v>#REF!</v>
      </c>
      <c r="K329" s="10" t="e">
        <f t="shared" si="68"/>
        <v>#REF!</v>
      </c>
      <c r="L329" s="74" t="e">
        <f>IF($E329="Not Scored", "N/A",IF(AND($D329='Auto Responses'!$J$27,$H329=""),"N/A",IF(AND($D329='Auto Responses'!$J$27,$H329='Auto Responses'!$J$7,),1,IF(AND($D329='Auto Responses'!$J$27,$H329='Auto Responses'!$J$8),0,IF($F329=$G329,1,0)))))</f>
        <v>#REF!</v>
      </c>
      <c r="M329" s="10" t="e">
        <f>VLOOKUP($A329,#REF!,10,0)&amp;""</f>
        <v>#REF!</v>
      </c>
      <c r="N329" s="10" t="e">
        <f t="shared" si="69"/>
        <v>#REF!</v>
      </c>
      <c r="O329" s="74" t="e">
        <f t="shared" si="70"/>
        <v>#REF!</v>
      </c>
      <c r="P329" s="74" t="e">
        <f t="shared" si="71"/>
        <v>#REF!</v>
      </c>
      <c r="Q329" s="74" t="e">
        <f t="shared" si="72"/>
        <v>#REF!</v>
      </c>
      <c r="R329" s="74" t="e">
        <f t="shared" si="65"/>
        <v>#REF!</v>
      </c>
      <c r="S329" s="74" t="e">
        <f t="shared" si="73"/>
        <v>#REF!</v>
      </c>
      <c r="T329" s="74" t="e">
        <f t="shared" si="74"/>
        <v>#REF!</v>
      </c>
      <c r="U329" s="74" t="e">
        <f t="shared" si="66"/>
        <v>#REF!</v>
      </c>
      <c r="V329" s="74" t="e">
        <f t="shared" si="75"/>
        <v>#REF!</v>
      </c>
    </row>
    <row r="330" spans="1:23" ht="57" customHeight="1" x14ac:dyDescent="0.2">
      <c r="A330" s="10" t="str">
        <f>Questions!$A330</f>
        <v>AILM-03</v>
      </c>
      <c r="B330" s="10" t="str">
        <f t="shared" si="67"/>
        <v>AILM</v>
      </c>
      <c r="C330" s="10" t="str">
        <f>VLOOKUP($A330,Questions!$A$3:$L$333,2,0)&amp;""</f>
        <v>Do any actions taken by your solution's LLM features or plugins require human intervention?*</v>
      </c>
      <c r="D330" s="10" t="str">
        <f>VLOOKUP($A330,Questions!$A$3:$L$333,11,0)&amp;""</f>
        <v/>
      </c>
      <c r="E330" s="10" t="str">
        <f>VLOOKUP($A330,Questions!$A$3:$L$333,12,0)&amp;""</f>
        <v>AI</v>
      </c>
      <c r="F330" s="10" t="e">
        <f>VLOOKUP($A330,#REF!,3,0)&amp;""</f>
        <v>#REF!</v>
      </c>
      <c r="G330" s="10" t="e">
        <f>VLOOKUP($A330,#REF!,6,0)&amp;""</f>
        <v>#REF!</v>
      </c>
      <c r="H330" s="10" t="e">
        <f>VLOOKUP($A330,#REF!,7,0)&amp;""</f>
        <v>#REF!</v>
      </c>
      <c r="I330" s="10" t="e">
        <f>VLOOKUP($A330,#REF!,8,0)&amp;""</f>
        <v>#REF!</v>
      </c>
      <c r="J330" s="10" t="e">
        <f>VLOOKUP($A330,#REF!,9,0)&amp;""</f>
        <v>#REF!</v>
      </c>
      <c r="K330" s="10" t="e">
        <f t="shared" si="68"/>
        <v>#REF!</v>
      </c>
      <c r="L330" s="74" t="e">
        <f>IF($E330="Not Scored", "N/A",IF(AND($D330='Auto Responses'!$J$27,$H330=""),"N/A",IF(AND($D330='Auto Responses'!$J$27,$H330='Auto Responses'!$J$7,),1,IF(AND($D330='Auto Responses'!$J$27,$H330='Auto Responses'!$J$8),0,IF($F330=$G330,1,0)))))</f>
        <v>#REF!</v>
      </c>
      <c r="M330" s="10" t="e">
        <f>VLOOKUP($A330,#REF!,10,0)&amp;""</f>
        <v>#REF!</v>
      </c>
      <c r="N330" s="10" t="e">
        <f t="shared" si="69"/>
        <v>#REF!</v>
      </c>
      <c r="O330" s="74" t="e">
        <f t="shared" si="70"/>
        <v>#REF!</v>
      </c>
      <c r="P330" s="74" t="e">
        <f t="shared" si="71"/>
        <v>#REF!</v>
      </c>
      <c r="Q330" s="74" t="e">
        <f t="shared" si="72"/>
        <v>#REF!</v>
      </c>
      <c r="R330" s="74" t="e">
        <f t="shared" si="65"/>
        <v>#REF!</v>
      </c>
      <c r="S330" s="74" t="e">
        <f t="shared" si="73"/>
        <v>#REF!</v>
      </c>
      <c r="T330" s="74" t="e">
        <f t="shared" si="74"/>
        <v>#REF!</v>
      </c>
      <c r="U330" s="74" t="e">
        <f t="shared" si="66"/>
        <v>#REF!</v>
      </c>
      <c r="V330" s="74" t="e">
        <f t="shared" si="75"/>
        <v>#REF!</v>
      </c>
    </row>
    <row r="331" spans="1:23" ht="57" customHeight="1" x14ac:dyDescent="0.2">
      <c r="A331" s="10" t="str">
        <f>Questions!$A331</f>
        <v>AILM-04</v>
      </c>
      <c r="B331" s="10" t="str">
        <f t="shared" si="67"/>
        <v>AILM</v>
      </c>
      <c r="C331" s="10" t="str">
        <f>VLOOKUP($A331,Questions!$A$3:$L$333,2,0)&amp;""</f>
        <v>Do you limit multiple LLM model plugins being called as part of a single input?*</v>
      </c>
      <c r="D331" s="10" t="str">
        <f>VLOOKUP($A331,Questions!$A$3:$L$333,11,0)&amp;""</f>
        <v/>
      </c>
      <c r="E331" s="10" t="str">
        <f>VLOOKUP($A331,Questions!$A$3:$L$333,12,0)&amp;""</f>
        <v>AI</v>
      </c>
      <c r="F331" s="10" t="e">
        <f>VLOOKUP($A331,#REF!,3,0)&amp;""</f>
        <v>#REF!</v>
      </c>
      <c r="G331" s="10" t="e">
        <f>VLOOKUP($A331,#REF!,6,0)&amp;""</f>
        <v>#REF!</v>
      </c>
      <c r="H331" s="10" t="e">
        <f>VLOOKUP($A331,#REF!,7,0)&amp;""</f>
        <v>#REF!</v>
      </c>
      <c r="I331" s="10" t="e">
        <f>VLOOKUP($A331,#REF!,8,0)&amp;""</f>
        <v>#REF!</v>
      </c>
      <c r="J331" s="10" t="e">
        <f>VLOOKUP($A331,#REF!,9,0)&amp;""</f>
        <v>#REF!</v>
      </c>
      <c r="K331" s="10" t="e">
        <f t="shared" si="68"/>
        <v>#REF!</v>
      </c>
      <c r="L331" s="74" t="e">
        <f>IF($E331="Not Scored", "N/A",IF(AND($D331='Auto Responses'!$J$27,$H331=""),"N/A",IF(AND($D331='Auto Responses'!$J$27,$H331='Auto Responses'!$J$7,),1,IF(AND($D331='Auto Responses'!$J$27,$H331='Auto Responses'!$J$8),0,IF($F331=$G331,1,0)))))</f>
        <v>#REF!</v>
      </c>
      <c r="M331" s="10" t="e">
        <f>VLOOKUP($A331,#REF!,10,0)&amp;""</f>
        <v>#REF!</v>
      </c>
      <c r="N331" s="10" t="e">
        <f t="shared" si="69"/>
        <v>#REF!</v>
      </c>
      <c r="O331" s="74" t="e">
        <f t="shared" si="70"/>
        <v>#REF!</v>
      </c>
      <c r="P331" s="74" t="e">
        <f t="shared" si="71"/>
        <v>#REF!</v>
      </c>
      <c r="Q331" s="74" t="e">
        <f t="shared" si="72"/>
        <v>#REF!</v>
      </c>
      <c r="R331" s="74" t="e">
        <f t="shared" si="65"/>
        <v>#REF!</v>
      </c>
      <c r="S331" s="74" t="e">
        <f t="shared" si="73"/>
        <v>#REF!</v>
      </c>
      <c r="T331" s="74" t="e">
        <f t="shared" si="74"/>
        <v>#REF!</v>
      </c>
      <c r="U331" s="74" t="e">
        <f t="shared" si="66"/>
        <v>#REF!</v>
      </c>
      <c r="V331" s="74" t="e">
        <f t="shared" si="75"/>
        <v>#REF!</v>
      </c>
    </row>
    <row r="332" spans="1:23" ht="57" customHeight="1" x14ac:dyDescent="0.2">
      <c r="A332" s="10" t="str">
        <f>Questions!$A332</f>
        <v>AILM-05</v>
      </c>
      <c r="B332" s="10" t="str">
        <f t="shared" si="67"/>
        <v>AILM</v>
      </c>
      <c r="C332" s="10" t="str">
        <f>VLOOKUP($A332,Questions!$A$3:$L$333,2,0)&amp;""</f>
        <v>Do you limit your solution's LLM resource use per request, per step, and per action?</v>
      </c>
      <c r="D332" s="10" t="str">
        <f>VLOOKUP($A332,Questions!$A$3:$L$333,11,0)&amp;""</f>
        <v/>
      </c>
      <c r="E332" s="10" t="str">
        <f>VLOOKUP($A332,Questions!$A$3:$L$333,12,0)&amp;""</f>
        <v>AI</v>
      </c>
      <c r="F332" s="10" t="e">
        <f>VLOOKUP($A332,#REF!,3,0)&amp;""</f>
        <v>#REF!</v>
      </c>
      <c r="G332" s="10" t="e">
        <f>VLOOKUP($A332,#REF!,6,0)&amp;""</f>
        <v>#REF!</v>
      </c>
      <c r="H332" s="10" t="e">
        <f>VLOOKUP($A332,#REF!,7,0)&amp;""</f>
        <v>#REF!</v>
      </c>
      <c r="I332" s="10" t="e">
        <f>VLOOKUP($A332,#REF!,8,0)&amp;""</f>
        <v>#REF!</v>
      </c>
      <c r="J332" s="10" t="e">
        <f>VLOOKUP($A332,#REF!,9,0)&amp;""</f>
        <v>#REF!</v>
      </c>
      <c r="K332" s="10" t="e">
        <f t="shared" si="68"/>
        <v>#REF!</v>
      </c>
      <c r="L332" s="74" t="e">
        <f>IF($E332="Not Scored", "N/A",IF(AND($D332='Auto Responses'!$J$27,$H332=""),"N/A",IF(AND($D332='Auto Responses'!$J$27,$H332='Auto Responses'!$J$7,),1,IF(AND($D332='Auto Responses'!$J$27,$H332='Auto Responses'!$J$8),0,IF($F332=$G332,1,0)))))</f>
        <v>#REF!</v>
      </c>
      <c r="M332" s="10" t="e">
        <f>VLOOKUP($A332,#REF!,10,0)&amp;""</f>
        <v>#REF!</v>
      </c>
      <c r="N332" s="10" t="e">
        <f t="shared" si="69"/>
        <v>#REF!</v>
      </c>
      <c r="O332" s="74" t="e">
        <f t="shared" si="70"/>
        <v>#REF!</v>
      </c>
      <c r="P332" s="74" t="e">
        <f t="shared" si="71"/>
        <v>#REF!</v>
      </c>
      <c r="Q332" s="74" t="e">
        <f t="shared" si="72"/>
        <v>#REF!</v>
      </c>
      <c r="R332" s="74" t="e">
        <f t="shared" si="65"/>
        <v>#REF!</v>
      </c>
      <c r="S332" s="74" t="e">
        <f t="shared" si="73"/>
        <v>#REF!</v>
      </c>
      <c r="T332" s="74" t="e">
        <f t="shared" si="74"/>
        <v>#REF!</v>
      </c>
      <c r="U332" s="74" t="e">
        <f t="shared" si="66"/>
        <v>#REF!</v>
      </c>
      <c r="V332" s="74" t="e">
        <f t="shared" si="75"/>
        <v>#REF!</v>
      </c>
    </row>
    <row r="333" spans="1:23" ht="36" customHeight="1" x14ac:dyDescent="0.2">
      <c r="A333" s="10" t="str">
        <f>Questions!$A333</f>
        <v>AILM-06</v>
      </c>
      <c r="B333" s="10" t="str">
        <f t="shared" si="67"/>
        <v>AILM</v>
      </c>
      <c r="C333" s="10" t="str">
        <f>VLOOKUP($A333,Questions!$A$3:$L$333,2,0)&amp;""</f>
        <v>Do you leverage LLM model tuning or other model validation mechanisms?</v>
      </c>
      <c r="D333" s="10" t="str">
        <f>VLOOKUP($A333,Questions!$A$3:$L$333,11,0)&amp;""</f>
        <v/>
      </c>
      <c r="E333" s="10" t="str">
        <f>VLOOKUP($A333,Questions!$A$3:$L$333,12,0)&amp;""</f>
        <v>AI</v>
      </c>
      <c r="F333" s="10" t="e">
        <f>VLOOKUP($A333,#REF!,3,0)&amp;""</f>
        <v>#REF!</v>
      </c>
      <c r="G333" s="10" t="e">
        <f>VLOOKUP($A333,#REF!,6,0)&amp;""</f>
        <v>#REF!</v>
      </c>
      <c r="H333" s="10" t="e">
        <f>VLOOKUP($A333,#REF!,7,0)&amp;""</f>
        <v>#REF!</v>
      </c>
      <c r="I333" s="10" t="e">
        <f>VLOOKUP($A333,#REF!,8,0)&amp;""</f>
        <v>#REF!</v>
      </c>
      <c r="J333" s="10" t="e">
        <f>VLOOKUP($A333,#REF!,9,0)&amp;""</f>
        <v>#REF!</v>
      </c>
      <c r="K333" s="10" t="e">
        <f t="shared" si="68"/>
        <v>#REF!</v>
      </c>
      <c r="L333" s="74" t="e">
        <f>IF($E333="Not Scored", "N/A",IF(AND($D333='Auto Responses'!$J$27,$H333=""),"N/A",IF(AND($D333='Auto Responses'!$J$27,$H333='Auto Responses'!$J$7,),1,IF(AND($D333='Auto Responses'!$J$27,$H333='Auto Responses'!$J$8),0,IF($F333=$G333,1,0)))))</f>
        <v>#REF!</v>
      </c>
      <c r="M333" s="10" t="e">
        <f>VLOOKUP($A333,#REF!,10,0)&amp;""</f>
        <v>#REF!</v>
      </c>
      <c r="N333" s="10" t="e">
        <f t="shared" si="69"/>
        <v>#REF!</v>
      </c>
      <c r="O333" s="74" t="e">
        <f t="shared" si="70"/>
        <v>#REF!</v>
      </c>
      <c r="P333" s="74" t="e">
        <f t="shared" si="71"/>
        <v>#REF!</v>
      </c>
      <c r="Q333" s="74" t="e">
        <f t="shared" si="72"/>
        <v>#REF!</v>
      </c>
      <c r="R333" s="74" t="e">
        <f t="shared" si="65"/>
        <v>#REF!</v>
      </c>
      <c r="S333" s="74" t="e">
        <f t="shared" si="73"/>
        <v>#REF!</v>
      </c>
      <c r="T333" s="74" t="e">
        <f t="shared" si="74"/>
        <v>#REF!</v>
      </c>
      <c r="U333" s="74" t="e">
        <f t="shared" si="66"/>
        <v>#REF!</v>
      </c>
      <c r="V333" s="74" t="e">
        <f t="shared" si="75"/>
        <v>#REF!</v>
      </c>
      <c r="W333" s="114" t="s">
        <v>39</v>
      </c>
    </row>
    <row r="334" spans="1:23" ht="15.75" customHeight="1" thickBot="1" x14ac:dyDescent="0.25">
      <c r="A334" s="9"/>
      <c r="B334" s="9"/>
      <c r="C334" s="9"/>
      <c r="D334" s="9"/>
      <c r="E334" s="9"/>
      <c r="F334" s="9"/>
      <c r="G334" s="9"/>
      <c r="H334" s="9"/>
      <c r="I334" s="9"/>
      <c r="J334" s="9"/>
      <c r="K334" s="9"/>
    </row>
    <row r="335" spans="1:23" ht="15.75" customHeight="1" thickBot="1" x14ac:dyDescent="0.25">
      <c r="A335" s="9"/>
      <c r="B335" s="9"/>
      <c r="C335" s="9"/>
      <c r="D335" s="9"/>
      <c r="E335" s="9"/>
      <c r="F335" s="9"/>
      <c r="G335" s="9"/>
      <c r="H335" s="9"/>
      <c r="I335" s="9"/>
      <c r="J335" s="9"/>
      <c r="K335" s="9"/>
      <c r="Q335" s="76" t="e">
        <f>SUM($Q3:$Q334)</f>
        <v>#REF!</v>
      </c>
      <c r="R335" s="77"/>
      <c r="S335" s="77"/>
      <c r="T335" s="78" t="e">
        <f>SUM($T3:$T334)</f>
        <v>#REF!</v>
      </c>
    </row>
    <row r="336" spans="1:23" x14ac:dyDescent="0.2">
      <c r="A336" s="114" t="s">
        <v>1821</v>
      </c>
      <c r="B336" s="9"/>
      <c r="C336" s="9"/>
      <c r="D336" s="9"/>
      <c r="E336" s="9"/>
      <c r="F336" s="9"/>
      <c r="G336" s="9"/>
      <c r="H336" s="9"/>
      <c r="I336" s="9"/>
      <c r="J336" s="9"/>
      <c r="K336" s="9"/>
    </row>
    <row r="337" spans="1:11" hidden="1" x14ac:dyDescent="0.2">
      <c r="A337" s="9"/>
      <c r="B337" s="9"/>
      <c r="C337" s="9"/>
      <c r="D337" s="9"/>
      <c r="E337" s="9"/>
      <c r="F337" s="9"/>
      <c r="G337" s="9"/>
      <c r="H337" s="9"/>
      <c r="I337" s="9"/>
      <c r="J337" s="9"/>
      <c r="K337" s="9"/>
    </row>
    <row r="338" spans="1:11" hidden="1" x14ac:dyDescent="0.2">
      <c r="A338" s="9"/>
      <c r="B338" s="9"/>
      <c r="C338" s="9"/>
      <c r="D338" s="9"/>
      <c r="E338" s="9"/>
      <c r="F338" s="9"/>
      <c r="G338" s="9"/>
      <c r="H338" s="9"/>
      <c r="I338" s="9"/>
      <c r="J338" s="9"/>
      <c r="K338" s="9"/>
    </row>
    <row r="339" spans="1:11" hidden="1" x14ac:dyDescent="0.2">
      <c r="A339" s="9"/>
      <c r="B339" s="9"/>
      <c r="C339" s="9"/>
      <c r="D339" s="9"/>
      <c r="E339" s="9"/>
      <c r="F339" s="9"/>
      <c r="G339" s="9"/>
      <c r="H339" s="9"/>
      <c r="I339" s="9"/>
      <c r="J339" s="9"/>
      <c r="K339" s="9"/>
    </row>
    <row r="340" spans="1:11" hidden="1" x14ac:dyDescent="0.2">
      <c r="A340" s="9"/>
      <c r="B340" s="9"/>
      <c r="C340" s="9"/>
      <c r="D340" s="9"/>
      <c r="E340" s="9"/>
      <c r="F340" s="9"/>
      <c r="G340" s="9"/>
      <c r="H340" s="9"/>
      <c r="I340" s="9"/>
      <c r="J340" s="9"/>
      <c r="K340" s="9"/>
    </row>
    <row r="341" spans="1:11" hidden="1" x14ac:dyDescent="0.2">
      <c r="A341" s="9"/>
      <c r="B341" s="9"/>
      <c r="C341" s="9"/>
      <c r="D341" s="9"/>
      <c r="E341" s="9"/>
      <c r="F341" s="9"/>
      <c r="G341" s="9"/>
      <c r="H341" s="9"/>
      <c r="I341" s="9"/>
      <c r="J341" s="9"/>
      <c r="K341" s="9"/>
    </row>
    <row r="342" spans="1:11" hidden="1" x14ac:dyDescent="0.2">
      <c r="A342" s="9"/>
      <c r="B342" s="9"/>
      <c r="C342" s="9"/>
      <c r="D342" s="9"/>
      <c r="E342" s="9"/>
      <c r="F342" s="9"/>
      <c r="G342" s="9"/>
      <c r="H342" s="9"/>
      <c r="I342" s="9"/>
      <c r="J342" s="9"/>
      <c r="K342" s="9"/>
    </row>
    <row r="343" spans="1:11" hidden="1" x14ac:dyDescent="0.2">
      <c r="A343" s="9"/>
      <c r="B343" s="9"/>
      <c r="C343" s="9"/>
      <c r="D343" s="9"/>
      <c r="E343" s="9"/>
      <c r="F343" s="9"/>
      <c r="G343" s="9"/>
      <c r="H343" s="9"/>
      <c r="I343" s="9"/>
      <c r="J343" s="9"/>
      <c r="K343" s="9"/>
    </row>
    <row r="344" spans="1:11" hidden="1" x14ac:dyDescent="0.2">
      <c r="A344" s="9"/>
      <c r="B344" s="9"/>
      <c r="C344" s="9"/>
      <c r="D344" s="9"/>
      <c r="E344" s="9"/>
      <c r="F344" s="9"/>
      <c r="G344" s="9"/>
      <c r="H344" s="9"/>
      <c r="I344" s="9"/>
      <c r="J344" s="9"/>
      <c r="K344" s="9"/>
    </row>
    <row r="345" spans="1:11" hidden="1" x14ac:dyDescent="0.2">
      <c r="A345" s="9"/>
      <c r="B345" s="9"/>
      <c r="C345" s="9"/>
      <c r="D345" s="9"/>
      <c r="E345" s="9"/>
      <c r="F345" s="9"/>
      <c r="G345" s="9"/>
      <c r="H345" s="9"/>
      <c r="I345" s="9"/>
      <c r="J345" s="9"/>
      <c r="K345" s="9"/>
    </row>
    <row r="346" spans="1:11" hidden="1" x14ac:dyDescent="0.2">
      <c r="A346" s="9"/>
      <c r="B346" s="9"/>
      <c r="C346" s="9"/>
      <c r="D346" s="9"/>
      <c r="E346" s="9"/>
      <c r="F346" s="9"/>
      <c r="G346" s="9"/>
      <c r="H346" s="9"/>
      <c r="I346" s="9"/>
      <c r="J346" s="9"/>
      <c r="K346" s="9"/>
    </row>
    <row r="347" spans="1:11" hidden="1" x14ac:dyDescent="0.2">
      <c r="A347" s="9"/>
      <c r="B347" s="9"/>
      <c r="C347" s="9"/>
      <c r="D347" s="9"/>
      <c r="E347" s="9"/>
      <c r="F347" s="9"/>
      <c r="G347" s="9"/>
      <c r="H347" s="9"/>
      <c r="I347" s="9"/>
      <c r="J347" s="9"/>
      <c r="K347" s="9"/>
    </row>
    <row r="348" spans="1:11" hidden="1" x14ac:dyDescent="0.2">
      <c r="A348" s="9"/>
      <c r="B348" s="9"/>
      <c r="C348" s="9"/>
      <c r="D348" s="9"/>
      <c r="E348" s="9"/>
      <c r="F348" s="9"/>
      <c r="G348" s="9"/>
      <c r="H348" s="9"/>
      <c r="I348" s="9"/>
      <c r="J348" s="9"/>
      <c r="K348" s="9"/>
    </row>
    <row r="349" spans="1:11" hidden="1" x14ac:dyDescent="0.2">
      <c r="A349" s="9"/>
      <c r="B349" s="9"/>
      <c r="C349" s="9"/>
      <c r="D349" s="9"/>
      <c r="E349" s="9"/>
      <c r="F349" s="9"/>
      <c r="G349" s="9"/>
      <c r="H349" s="9"/>
      <c r="I349" s="9"/>
      <c r="J349" s="9"/>
      <c r="K349" s="9"/>
    </row>
    <row r="350" spans="1:11" hidden="1" x14ac:dyDescent="0.2">
      <c r="A350" s="9"/>
      <c r="B350" s="9"/>
      <c r="C350" s="9"/>
      <c r="D350" s="9"/>
      <c r="E350" s="9"/>
      <c r="F350" s="9"/>
      <c r="G350" s="9"/>
      <c r="H350" s="9"/>
      <c r="I350" s="9"/>
      <c r="J350" s="9"/>
      <c r="K350" s="9"/>
    </row>
    <row r="351" spans="1:11" hidden="1" x14ac:dyDescent="0.2">
      <c r="A351" s="9"/>
      <c r="B351" s="9"/>
      <c r="C351" s="9"/>
      <c r="D351" s="9"/>
      <c r="E351" s="9"/>
      <c r="F351" s="9"/>
      <c r="G351" s="9"/>
      <c r="H351" s="9"/>
      <c r="I351" s="9"/>
      <c r="J351" s="9"/>
      <c r="K351" s="9"/>
    </row>
    <row r="352" spans="1:11" hidden="1" x14ac:dyDescent="0.2">
      <c r="A352" s="9"/>
      <c r="B352" s="9"/>
      <c r="C352" s="9"/>
      <c r="D352" s="9"/>
      <c r="E352" s="9"/>
      <c r="F352" s="9"/>
      <c r="G352" s="9"/>
      <c r="H352" s="9"/>
      <c r="I352" s="9"/>
      <c r="J352" s="9"/>
      <c r="K352" s="9"/>
    </row>
    <row r="353" spans="1:11" hidden="1" x14ac:dyDescent="0.2">
      <c r="A353" s="9"/>
      <c r="B353" s="9"/>
      <c r="C353" s="9"/>
      <c r="D353" s="9"/>
      <c r="E353" s="9"/>
      <c r="F353" s="9"/>
      <c r="G353" s="9"/>
      <c r="H353" s="9"/>
      <c r="I353" s="9"/>
      <c r="J353" s="9"/>
      <c r="K353" s="9"/>
    </row>
    <row r="354" spans="1:11" hidden="1" x14ac:dyDescent="0.2">
      <c r="A354" s="9"/>
      <c r="B354" s="9"/>
      <c r="C354" s="9"/>
      <c r="D354" s="9"/>
      <c r="E354" s="9"/>
      <c r="F354" s="9"/>
      <c r="G354" s="9"/>
      <c r="H354" s="9"/>
      <c r="I354" s="9"/>
      <c r="J354" s="9"/>
      <c r="K354" s="9"/>
    </row>
    <row r="355" spans="1:11" hidden="1" x14ac:dyDescent="0.2">
      <c r="A355" s="9"/>
      <c r="B355" s="9"/>
      <c r="C355" s="9"/>
      <c r="D355" s="9"/>
      <c r="E355" s="9"/>
      <c r="F355" s="9"/>
      <c r="G355" s="9"/>
      <c r="H355" s="9"/>
      <c r="I355" s="9"/>
      <c r="J355" s="9"/>
      <c r="K355" s="9"/>
    </row>
    <row r="356" spans="1:11" hidden="1" x14ac:dyDescent="0.2">
      <c r="A356" s="9"/>
      <c r="B356" s="9"/>
      <c r="C356" s="9"/>
      <c r="D356" s="9"/>
      <c r="E356" s="9"/>
      <c r="F356" s="9"/>
      <c r="G356" s="9"/>
      <c r="H356" s="9"/>
      <c r="I356" s="9"/>
      <c r="J356" s="9"/>
      <c r="K356" s="9"/>
    </row>
    <row r="357" spans="1:11" hidden="1" x14ac:dyDescent="0.2">
      <c r="A357" s="9"/>
      <c r="B357" s="9"/>
      <c r="C357" s="9"/>
      <c r="D357" s="9"/>
      <c r="E357" s="9"/>
      <c r="F357" s="9"/>
      <c r="G357" s="9"/>
      <c r="H357" s="9"/>
      <c r="I357" s="9"/>
      <c r="J357" s="9"/>
      <c r="K357" s="9"/>
    </row>
    <row r="358" spans="1:11" hidden="1" x14ac:dyDescent="0.2">
      <c r="A358" s="9"/>
      <c r="B358" s="9"/>
      <c r="C358" s="9"/>
      <c r="D358" s="9"/>
      <c r="E358" s="9"/>
      <c r="F358" s="9"/>
      <c r="G358" s="9"/>
      <c r="H358" s="9"/>
      <c r="I358" s="9"/>
      <c r="J358" s="9"/>
      <c r="K358" s="9"/>
    </row>
    <row r="359" spans="1:11" hidden="1" x14ac:dyDescent="0.2">
      <c r="A359" s="9"/>
      <c r="B359" s="9"/>
      <c r="C359" s="9"/>
      <c r="D359" s="9"/>
      <c r="E359" s="9"/>
      <c r="F359" s="9"/>
      <c r="G359" s="9"/>
      <c r="H359" s="9"/>
      <c r="I359" s="9"/>
      <c r="J359" s="9"/>
      <c r="K359" s="9"/>
    </row>
    <row r="360" spans="1:11" hidden="1" x14ac:dyDescent="0.2">
      <c r="A360" s="9"/>
      <c r="B360" s="9"/>
      <c r="C360" s="9"/>
      <c r="D360" s="9"/>
      <c r="E360" s="9"/>
      <c r="F360" s="9"/>
      <c r="G360" s="9"/>
      <c r="H360" s="9"/>
      <c r="I360" s="9"/>
      <c r="J360" s="9"/>
      <c r="K360" s="9"/>
    </row>
    <row r="361" spans="1:11" hidden="1" x14ac:dyDescent="0.2">
      <c r="A361" s="9"/>
      <c r="B361" s="9"/>
      <c r="C361" s="9"/>
      <c r="D361" s="9"/>
      <c r="E361" s="9"/>
      <c r="F361" s="9"/>
      <c r="G361" s="9"/>
      <c r="H361" s="9"/>
      <c r="I361" s="9"/>
      <c r="J361" s="9"/>
      <c r="K361" s="9"/>
    </row>
    <row r="362" spans="1:11" hidden="1" x14ac:dyDescent="0.2">
      <c r="A362" s="9"/>
      <c r="B362" s="9"/>
      <c r="C362" s="9"/>
      <c r="D362" s="9"/>
      <c r="E362" s="9"/>
      <c r="F362" s="9"/>
      <c r="G362" s="9"/>
      <c r="H362" s="9"/>
      <c r="I362" s="9"/>
      <c r="J362" s="9"/>
      <c r="K362" s="9"/>
    </row>
    <row r="363" spans="1:11" hidden="1" x14ac:dyDescent="0.2">
      <c r="A363" s="9"/>
      <c r="B363" s="9"/>
      <c r="C363" s="9"/>
      <c r="D363" s="9"/>
      <c r="E363" s="9"/>
      <c r="F363" s="9"/>
      <c r="G363" s="9"/>
      <c r="H363" s="9"/>
      <c r="I363" s="9"/>
      <c r="J363" s="9"/>
      <c r="K363" s="9"/>
    </row>
    <row r="364" spans="1:11" hidden="1" x14ac:dyDescent="0.2">
      <c r="A364" s="9"/>
      <c r="B364" s="9"/>
      <c r="C364" s="9"/>
      <c r="D364" s="9"/>
      <c r="E364" s="9"/>
      <c r="F364" s="9"/>
      <c r="G364" s="9"/>
      <c r="H364" s="9"/>
      <c r="I364" s="9"/>
      <c r="J364" s="9"/>
      <c r="K364" s="9"/>
    </row>
    <row r="365" spans="1:11" hidden="1" x14ac:dyDescent="0.2">
      <c r="A365" s="9"/>
      <c r="B365" s="9"/>
      <c r="C365" s="9"/>
      <c r="D365" s="9"/>
      <c r="E365" s="9"/>
      <c r="F365" s="9"/>
      <c r="G365" s="9"/>
      <c r="H365" s="9"/>
      <c r="I365" s="9"/>
      <c r="J365" s="9"/>
      <c r="K365" s="9"/>
    </row>
    <row r="366" spans="1:11" hidden="1" x14ac:dyDescent="0.2">
      <c r="A366" s="9"/>
      <c r="B366" s="9"/>
      <c r="C366" s="9"/>
      <c r="D366" s="9"/>
      <c r="E366" s="9"/>
      <c r="F366" s="9"/>
      <c r="G366" s="9"/>
      <c r="H366" s="9"/>
      <c r="I366" s="9"/>
      <c r="J366" s="9"/>
      <c r="K366" s="9"/>
    </row>
    <row r="367" spans="1:11" hidden="1" x14ac:dyDescent="0.2">
      <c r="A367" s="9"/>
      <c r="B367" s="9"/>
      <c r="C367" s="9"/>
      <c r="D367" s="9"/>
      <c r="E367" s="9"/>
      <c r="F367" s="9"/>
      <c r="G367" s="9"/>
      <c r="H367" s="9"/>
      <c r="I367" s="9"/>
      <c r="J367" s="9"/>
      <c r="K367" s="9"/>
    </row>
    <row r="368" spans="1:11" hidden="1" x14ac:dyDescent="0.2">
      <c r="A368" s="9"/>
      <c r="B368" s="9"/>
      <c r="C368" s="9"/>
      <c r="D368" s="9"/>
      <c r="E368" s="9"/>
      <c r="F368" s="9"/>
      <c r="G368" s="9"/>
      <c r="H368" s="9"/>
      <c r="I368" s="9"/>
      <c r="J368" s="9"/>
      <c r="K368" s="9"/>
    </row>
    <row r="369" spans="1:11" hidden="1" x14ac:dyDescent="0.2">
      <c r="A369" s="9"/>
      <c r="B369" s="9"/>
      <c r="C369" s="9"/>
      <c r="D369" s="9"/>
      <c r="E369" s="9"/>
      <c r="F369" s="9"/>
      <c r="G369" s="9"/>
      <c r="H369" s="9"/>
      <c r="I369" s="9"/>
      <c r="J369" s="9"/>
      <c r="K369" s="9"/>
    </row>
    <row r="370" spans="1:11" hidden="1" x14ac:dyDescent="0.2">
      <c r="A370" s="9"/>
      <c r="B370" s="9"/>
      <c r="C370" s="9"/>
      <c r="D370" s="9"/>
      <c r="E370" s="9"/>
      <c r="F370" s="9"/>
      <c r="G370" s="9"/>
      <c r="H370" s="9"/>
      <c r="I370" s="9"/>
      <c r="J370" s="9"/>
      <c r="K370" s="9"/>
    </row>
    <row r="371" spans="1:11" hidden="1" x14ac:dyDescent="0.2">
      <c r="A371" s="9"/>
      <c r="B371" s="9"/>
      <c r="C371" s="9"/>
      <c r="D371" s="9"/>
      <c r="E371" s="9"/>
      <c r="F371" s="9"/>
      <c r="G371" s="9"/>
      <c r="H371" s="9"/>
      <c r="I371" s="9"/>
      <c r="J371" s="9"/>
      <c r="K371" s="9"/>
    </row>
    <row r="372" spans="1:11" hidden="1" x14ac:dyDescent="0.2">
      <c r="A372" s="9"/>
      <c r="B372" s="9"/>
      <c r="C372" s="9"/>
      <c r="D372" s="9"/>
      <c r="E372" s="9"/>
      <c r="F372" s="9"/>
      <c r="G372" s="9"/>
      <c r="H372" s="9"/>
      <c r="I372" s="9"/>
      <c r="J372" s="9"/>
      <c r="K372" s="9"/>
    </row>
    <row r="373" spans="1:11" hidden="1" x14ac:dyDescent="0.2">
      <c r="A373" s="9"/>
      <c r="B373" s="9"/>
      <c r="C373" s="9"/>
      <c r="D373" s="9"/>
      <c r="E373" s="9"/>
      <c r="F373" s="9"/>
      <c r="G373" s="9"/>
      <c r="H373" s="9"/>
      <c r="I373" s="9"/>
      <c r="J373" s="9"/>
      <c r="K373" s="9"/>
    </row>
    <row r="374" spans="1:11" hidden="1" x14ac:dyDescent="0.2">
      <c r="A374" s="9"/>
      <c r="B374" s="9"/>
      <c r="C374" s="9"/>
      <c r="D374" s="9"/>
      <c r="E374" s="9"/>
      <c r="F374" s="9"/>
      <c r="G374" s="9"/>
      <c r="H374" s="9"/>
      <c r="I374" s="9"/>
      <c r="J374" s="9"/>
      <c r="K374" s="9"/>
    </row>
    <row r="375" spans="1:11" hidden="1" x14ac:dyDescent="0.2">
      <c r="A375" s="9"/>
      <c r="B375" s="9"/>
      <c r="C375" s="9"/>
      <c r="D375" s="9"/>
      <c r="E375" s="9"/>
      <c r="F375" s="9"/>
      <c r="G375" s="9"/>
      <c r="H375" s="9"/>
      <c r="I375" s="9"/>
      <c r="J375" s="9"/>
      <c r="K375" s="9"/>
    </row>
    <row r="376" spans="1:11" hidden="1" x14ac:dyDescent="0.2">
      <c r="A376" s="9"/>
      <c r="B376" s="9"/>
      <c r="C376" s="9"/>
      <c r="D376" s="9"/>
      <c r="E376" s="9"/>
      <c r="F376" s="9"/>
      <c r="G376" s="9"/>
      <c r="H376" s="9"/>
      <c r="I376" s="9"/>
      <c r="J376" s="9"/>
      <c r="K376" s="9"/>
    </row>
    <row r="377" spans="1:11" hidden="1" x14ac:dyDescent="0.2">
      <c r="A377" s="9"/>
      <c r="B377" s="9"/>
      <c r="C377" s="9"/>
      <c r="D377" s="9"/>
      <c r="E377" s="9"/>
      <c r="F377" s="9"/>
      <c r="G377" s="9"/>
      <c r="H377" s="9"/>
      <c r="I377" s="9"/>
      <c r="J377" s="9"/>
      <c r="K377" s="9"/>
    </row>
    <row r="378" spans="1:11" hidden="1" x14ac:dyDescent="0.2">
      <c r="A378" s="9"/>
      <c r="B378" s="9"/>
      <c r="C378" s="9"/>
      <c r="D378" s="9"/>
      <c r="E378" s="9"/>
      <c r="F378" s="9"/>
      <c r="G378" s="9"/>
      <c r="H378" s="9"/>
      <c r="I378" s="9"/>
      <c r="J378" s="9"/>
      <c r="K378" s="9"/>
    </row>
    <row r="379" spans="1:11" hidden="1" x14ac:dyDescent="0.2">
      <c r="A379" s="9"/>
      <c r="B379" s="9"/>
      <c r="C379" s="9"/>
      <c r="D379" s="9"/>
      <c r="E379" s="9"/>
      <c r="F379" s="9"/>
      <c r="G379" s="9"/>
      <c r="H379" s="9"/>
      <c r="I379" s="9"/>
      <c r="J379" s="9"/>
      <c r="K379" s="9"/>
    </row>
    <row r="380" spans="1:11" hidden="1" x14ac:dyDescent="0.2">
      <c r="A380" s="9"/>
      <c r="B380" s="9"/>
      <c r="C380" s="9"/>
      <c r="D380" s="9"/>
      <c r="E380" s="9"/>
      <c r="F380" s="9"/>
      <c r="G380" s="9"/>
      <c r="H380" s="9"/>
      <c r="I380" s="9"/>
      <c r="J380" s="9"/>
      <c r="K380" s="9"/>
    </row>
    <row r="381" spans="1:11" hidden="1" x14ac:dyDescent="0.2">
      <c r="A381" s="9"/>
      <c r="B381" s="9"/>
      <c r="C381" s="9"/>
      <c r="D381" s="9"/>
      <c r="E381" s="9"/>
      <c r="F381" s="9"/>
      <c r="G381" s="9"/>
      <c r="H381" s="9"/>
      <c r="I381" s="9"/>
      <c r="J381" s="9"/>
      <c r="K381" s="9"/>
    </row>
    <row r="382" spans="1:11" hidden="1" x14ac:dyDescent="0.2">
      <c r="A382" s="9"/>
      <c r="B382" s="9"/>
      <c r="C382" s="9"/>
      <c r="D382" s="9"/>
      <c r="E382" s="9"/>
      <c r="F382" s="9"/>
      <c r="G382" s="9"/>
      <c r="H382" s="9"/>
      <c r="I382" s="9"/>
      <c r="J382" s="9"/>
      <c r="K382" s="9"/>
    </row>
    <row r="383" spans="1:11" hidden="1" x14ac:dyDescent="0.2">
      <c r="A383" s="9"/>
      <c r="B383" s="9"/>
      <c r="C383" s="9"/>
      <c r="D383" s="9"/>
      <c r="E383" s="9"/>
      <c r="F383" s="9"/>
      <c r="G383" s="9"/>
      <c r="H383" s="9"/>
      <c r="I383" s="9"/>
      <c r="J383" s="9"/>
      <c r="K383" s="9"/>
    </row>
    <row r="384" spans="1:11" hidden="1" x14ac:dyDescent="0.2">
      <c r="A384" s="9"/>
      <c r="B384" s="9"/>
      <c r="C384" s="9"/>
      <c r="D384" s="9"/>
      <c r="E384" s="9"/>
      <c r="F384" s="9"/>
      <c r="G384" s="9"/>
      <c r="H384" s="9"/>
      <c r="I384" s="9"/>
      <c r="J384" s="9"/>
      <c r="K384" s="9"/>
    </row>
    <row r="385" spans="1:11" hidden="1" x14ac:dyDescent="0.2">
      <c r="A385" s="9"/>
      <c r="B385" s="9"/>
      <c r="C385" s="9"/>
      <c r="D385" s="9"/>
      <c r="E385" s="9"/>
      <c r="F385" s="9"/>
      <c r="G385" s="9"/>
      <c r="H385" s="9"/>
      <c r="I385" s="9"/>
      <c r="J385" s="9"/>
      <c r="K385" s="9"/>
    </row>
    <row r="386" spans="1:11" hidden="1" x14ac:dyDescent="0.2">
      <c r="A386" s="9"/>
      <c r="B386" s="9"/>
      <c r="C386" s="9"/>
      <c r="D386" s="9"/>
      <c r="E386" s="9"/>
      <c r="F386" s="9"/>
      <c r="G386" s="9"/>
      <c r="H386" s="9"/>
      <c r="I386" s="9"/>
      <c r="J386" s="9"/>
      <c r="K386" s="9"/>
    </row>
    <row r="387" spans="1:11" hidden="1" x14ac:dyDescent="0.2">
      <c r="A387" s="9"/>
      <c r="B387" s="9"/>
      <c r="C387" s="9"/>
      <c r="D387" s="9"/>
      <c r="E387" s="9"/>
      <c r="F387" s="9"/>
      <c r="G387" s="9"/>
      <c r="H387" s="9"/>
      <c r="I387" s="9"/>
      <c r="J387" s="9"/>
      <c r="K387" s="9"/>
    </row>
    <row r="388" spans="1:11" hidden="1" x14ac:dyDescent="0.2">
      <c r="A388" s="9"/>
      <c r="B388" s="9"/>
      <c r="C388" s="9"/>
      <c r="D388" s="9"/>
      <c r="E388" s="9"/>
      <c r="F388" s="9"/>
      <c r="G388" s="9"/>
      <c r="H388" s="9"/>
      <c r="I388" s="9"/>
      <c r="J388" s="9"/>
      <c r="K388" s="9"/>
    </row>
    <row r="389" spans="1:11" hidden="1" x14ac:dyDescent="0.2">
      <c r="A389" s="9"/>
      <c r="B389" s="9"/>
      <c r="C389" s="9"/>
      <c r="D389" s="9"/>
      <c r="E389" s="9"/>
      <c r="F389" s="9"/>
      <c r="G389" s="9"/>
      <c r="H389" s="9"/>
      <c r="I389" s="9"/>
      <c r="J389" s="9"/>
      <c r="K389" s="9"/>
    </row>
    <row r="390" spans="1:11" hidden="1" x14ac:dyDescent="0.2">
      <c r="A390" s="9"/>
      <c r="B390" s="9"/>
      <c r="C390" s="9"/>
      <c r="D390" s="9"/>
      <c r="E390" s="9"/>
      <c r="F390" s="9"/>
      <c r="G390" s="9"/>
      <c r="H390" s="9"/>
      <c r="I390" s="9"/>
      <c r="J390" s="9"/>
      <c r="K390" s="9"/>
    </row>
    <row r="391" spans="1:11" hidden="1" x14ac:dyDescent="0.2">
      <c r="A391" s="9"/>
      <c r="B391" s="9"/>
      <c r="C391" s="9"/>
      <c r="D391" s="9"/>
      <c r="E391" s="9"/>
      <c r="F391" s="9"/>
      <c r="G391" s="9"/>
      <c r="H391" s="9"/>
      <c r="I391" s="9"/>
      <c r="J391" s="9"/>
      <c r="K391" s="9"/>
    </row>
    <row r="392" spans="1:11" hidden="1" x14ac:dyDescent="0.2">
      <c r="A392" s="9"/>
      <c r="B392" s="9"/>
      <c r="C392" s="9"/>
      <c r="D392" s="9"/>
      <c r="E392" s="9"/>
      <c r="F392" s="9"/>
      <c r="G392" s="9"/>
      <c r="H392" s="9"/>
      <c r="I392" s="9"/>
      <c r="J392" s="9"/>
      <c r="K392" s="9"/>
    </row>
    <row r="393" spans="1:11" hidden="1" x14ac:dyDescent="0.2">
      <c r="A393" s="9"/>
      <c r="B393" s="9"/>
      <c r="C393" s="9"/>
      <c r="D393" s="9"/>
      <c r="E393" s="9"/>
      <c r="F393" s="9"/>
      <c r="G393" s="9"/>
      <c r="H393" s="9"/>
      <c r="I393" s="9"/>
      <c r="J393" s="9"/>
      <c r="K393" s="9"/>
    </row>
    <row r="394" spans="1:11" hidden="1" x14ac:dyDescent="0.2">
      <c r="A394" s="9"/>
      <c r="B394" s="9"/>
      <c r="C394" s="9"/>
      <c r="D394" s="9"/>
      <c r="E394" s="9"/>
      <c r="F394" s="9"/>
      <c r="G394" s="9"/>
      <c r="H394" s="9"/>
      <c r="I394" s="9"/>
      <c r="J394" s="9"/>
      <c r="K394" s="9"/>
    </row>
    <row r="395" spans="1:11" hidden="1" x14ac:dyDescent="0.2">
      <c r="A395" s="9"/>
      <c r="B395" s="9"/>
      <c r="C395" s="9"/>
      <c r="D395" s="9"/>
      <c r="E395" s="9"/>
      <c r="F395" s="9"/>
      <c r="G395" s="9"/>
      <c r="H395" s="9"/>
      <c r="I395" s="9"/>
      <c r="J395" s="9"/>
      <c r="K395" s="9"/>
    </row>
    <row r="396" spans="1:11" hidden="1" x14ac:dyDescent="0.2">
      <c r="A396" s="9"/>
      <c r="B396" s="9"/>
      <c r="C396" s="9"/>
      <c r="D396" s="9"/>
      <c r="E396" s="9"/>
      <c r="F396" s="9"/>
      <c r="G396" s="9"/>
      <c r="H396" s="9"/>
      <c r="I396" s="9"/>
      <c r="J396" s="9"/>
      <c r="K396" s="9"/>
    </row>
    <row r="397" spans="1:11" hidden="1" x14ac:dyDescent="0.2">
      <c r="A397" s="9"/>
      <c r="B397" s="9"/>
      <c r="C397" s="9"/>
      <c r="D397" s="9"/>
      <c r="E397" s="9"/>
      <c r="F397" s="9"/>
      <c r="G397" s="9"/>
      <c r="H397" s="9"/>
      <c r="I397" s="9"/>
      <c r="J397" s="9"/>
      <c r="K397" s="9"/>
    </row>
    <row r="398" spans="1:11" hidden="1" x14ac:dyDescent="0.2">
      <c r="A398" s="9"/>
      <c r="B398" s="9"/>
      <c r="C398" s="9"/>
      <c r="D398" s="9"/>
      <c r="E398" s="9"/>
      <c r="F398" s="9"/>
      <c r="G398" s="9"/>
      <c r="H398" s="9"/>
      <c r="I398" s="9"/>
      <c r="J398" s="9"/>
      <c r="K398" s="9"/>
    </row>
    <row r="399" spans="1:11" hidden="1" x14ac:dyDescent="0.2">
      <c r="A399" s="9"/>
      <c r="B399" s="9"/>
      <c r="C399" s="9"/>
      <c r="D399" s="9"/>
      <c r="E399" s="9"/>
      <c r="F399" s="9"/>
      <c r="G399" s="9"/>
      <c r="H399" s="9"/>
      <c r="I399" s="9"/>
      <c r="J399" s="9"/>
      <c r="K399" s="9"/>
    </row>
    <row r="400" spans="1:11" hidden="1" x14ac:dyDescent="0.2">
      <c r="A400" s="9"/>
      <c r="B400" s="9"/>
      <c r="C400" s="9"/>
      <c r="D400" s="9"/>
      <c r="E400" s="9"/>
      <c r="F400" s="9"/>
      <c r="G400" s="9"/>
      <c r="H400" s="9"/>
      <c r="I400" s="9"/>
      <c r="J400" s="9"/>
      <c r="K400" s="9"/>
    </row>
    <row r="401" spans="1:11" hidden="1" x14ac:dyDescent="0.2">
      <c r="A401" s="9"/>
      <c r="B401" s="9"/>
      <c r="C401" s="9"/>
      <c r="D401" s="9"/>
      <c r="E401" s="9"/>
      <c r="F401" s="9"/>
      <c r="G401" s="9"/>
      <c r="H401" s="9"/>
      <c r="I401" s="9"/>
      <c r="J401" s="9"/>
      <c r="K401" s="9"/>
    </row>
    <row r="402" spans="1:11" hidden="1" x14ac:dyDescent="0.2">
      <c r="A402" s="9"/>
      <c r="B402" s="9"/>
      <c r="C402" s="9"/>
      <c r="D402" s="9"/>
      <c r="E402" s="9"/>
      <c r="F402" s="9"/>
      <c r="G402" s="9"/>
      <c r="H402" s="9"/>
      <c r="I402" s="9"/>
      <c r="J402" s="9"/>
      <c r="K402" s="9"/>
    </row>
    <row r="403" spans="1:11" hidden="1" x14ac:dyDescent="0.2">
      <c r="A403" s="9"/>
      <c r="B403" s="9"/>
      <c r="C403" s="9"/>
      <c r="D403" s="9"/>
      <c r="E403" s="9"/>
      <c r="F403" s="9"/>
      <c r="G403" s="9"/>
      <c r="H403" s="9"/>
      <c r="I403" s="9"/>
      <c r="J403" s="9"/>
      <c r="K403" s="9"/>
    </row>
    <row r="404" spans="1:11" hidden="1" x14ac:dyDescent="0.2">
      <c r="A404" s="9"/>
      <c r="B404" s="9"/>
      <c r="C404" s="9"/>
      <c r="D404" s="9"/>
      <c r="E404" s="9"/>
      <c r="F404" s="9"/>
      <c r="G404" s="9"/>
      <c r="H404" s="9"/>
      <c r="I404" s="9"/>
      <c r="J404" s="9"/>
      <c r="K404" s="9"/>
    </row>
    <row r="405" spans="1:11" hidden="1" x14ac:dyDescent="0.2">
      <c r="A405" s="9"/>
      <c r="B405" s="9"/>
      <c r="C405" s="9"/>
      <c r="D405" s="9"/>
      <c r="E405" s="9"/>
      <c r="F405" s="9"/>
      <c r="G405" s="9"/>
      <c r="H405" s="9"/>
      <c r="I405" s="9"/>
      <c r="J405" s="9"/>
      <c r="K405" s="9"/>
    </row>
    <row r="406" spans="1:11" hidden="1" x14ac:dyDescent="0.2">
      <c r="A406" s="9"/>
      <c r="B406" s="9"/>
      <c r="C406" s="9"/>
      <c r="D406" s="9"/>
      <c r="E406" s="9"/>
      <c r="F406" s="9"/>
      <c r="G406" s="9"/>
      <c r="H406" s="9"/>
      <c r="I406" s="9"/>
      <c r="J406" s="9"/>
      <c r="K406" s="9"/>
    </row>
    <row r="407" spans="1:11" hidden="1" x14ac:dyDescent="0.2">
      <c r="A407" s="9"/>
      <c r="B407" s="9"/>
      <c r="C407" s="9"/>
      <c r="D407" s="9"/>
      <c r="E407" s="9"/>
      <c r="F407" s="9"/>
      <c r="G407" s="9"/>
      <c r="H407" s="9"/>
      <c r="I407" s="9"/>
      <c r="J407" s="9"/>
      <c r="K407" s="9"/>
    </row>
    <row r="408" spans="1:11" hidden="1" x14ac:dyDescent="0.2">
      <c r="A408" s="9"/>
      <c r="B408" s="9"/>
      <c r="C408" s="9"/>
      <c r="D408" s="9"/>
      <c r="E408" s="9"/>
      <c r="F408" s="9"/>
      <c r="G408" s="9"/>
      <c r="H408" s="9"/>
      <c r="I408" s="9"/>
      <c r="J408" s="9"/>
      <c r="K408" s="9"/>
    </row>
    <row r="409" spans="1:11" hidden="1" x14ac:dyDescent="0.2">
      <c r="A409" s="9"/>
      <c r="B409" s="9"/>
      <c r="C409" s="9"/>
      <c r="D409" s="9"/>
      <c r="E409" s="9"/>
      <c r="F409" s="9"/>
      <c r="G409" s="9"/>
      <c r="H409" s="9"/>
      <c r="I409" s="9"/>
      <c r="J409" s="9"/>
      <c r="K409" s="9"/>
    </row>
    <row r="410" spans="1:11" hidden="1" x14ac:dyDescent="0.2">
      <c r="A410" s="9"/>
      <c r="B410" s="9"/>
      <c r="C410" s="9"/>
      <c r="D410" s="9"/>
      <c r="E410" s="9"/>
      <c r="F410" s="9"/>
      <c r="G410" s="9"/>
      <c r="H410" s="9"/>
      <c r="I410" s="9"/>
      <c r="J410" s="9"/>
      <c r="K410" s="9"/>
    </row>
    <row r="411" spans="1:11" hidden="1" x14ac:dyDescent="0.2">
      <c r="A411" s="9"/>
      <c r="B411" s="9"/>
      <c r="C411" s="9"/>
      <c r="D411" s="9"/>
      <c r="E411" s="9"/>
      <c r="F411" s="9"/>
      <c r="G411" s="9"/>
      <c r="H411" s="9"/>
      <c r="I411" s="9"/>
      <c r="J411" s="9"/>
      <c r="K411" s="9"/>
    </row>
    <row r="412" spans="1:11" hidden="1" x14ac:dyDescent="0.2">
      <c r="A412" s="9"/>
      <c r="B412" s="9"/>
      <c r="C412" s="9"/>
      <c r="D412" s="9"/>
      <c r="E412" s="9"/>
      <c r="F412" s="9"/>
      <c r="G412" s="9"/>
      <c r="H412" s="9"/>
      <c r="I412" s="9"/>
      <c r="J412" s="9"/>
      <c r="K412" s="9"/>
    </row>
    <row r="413" spans="1:11" hidden="1" x14ac:dyDescent="0.2">
      <c r="A413" s="9"/>
      <c r="B413" s="9"/>
      <c r="C413" s="9"/>
      <c r="D413" s="9"/>
      <c r="E413" s="9"/>
      <c r="F413" s="9"/>
      <c r="G413" s="9"/>
      <c r="H413" s="9"/>
      <c r="I413" s="9"/>
      <c r="J413" s="9"/>
      <c r="K413" s="9"/>
    </row>
    <row r="414" spans="1:11" hidden="1" x14ac:dyDescent="0.2">
      <c r="A414" s="9"/>
      <c r="B414" s="9"/>
      <c r="C414" s="9"/>
      <c r="D414" s="9"/>
      <c r="E414" s="9"/>
      <c r="F414" s="9"/>
      <c r="G414" s="9"/>
      <c r="H414" s="9"/>
      <c r="I414" s="9"/>
      <c r="J414" s="9"/>
      <c r="K414" s="9"/>
    </row>
    <row r="415" spans="1:11" hidden="1" x14ac:dyDescent="0.2">
      <c r="A415" s="9"/>
      <c r="B415" s="9"/>
      <c r="C415" s="9"/>
      <c r="D415" s="9"/>
      <c r="E415" s="9"/>
      <c r="F415" s="9"/>
      <c r="G415" s="9"/>
      <c r="H415" s="9"/>
      <c r="I415" s="9"/>
      <c r="J415" s="9"/>
      <c r="K415" s="9"/>
    </row>
    <row r="416" spans="1:11" hidden="1" x14ac:dyDescent="0.2">
      <c r="A416" s="9"/>
      <c r="B416" s="9"/>
      <c r="C416" s="9"/>
      <c r="D416" s="9"/>
      <c r="E416" s="9"/>
      <c r="F416" s="9"/>
      <c r="G416" s="9"/>
      <c r="H416" s="9"/>
      <c r="I416" s="9"/>
      <c r="J416" s="9"/>
      <c r="K416" s="9"/>
    </row>
    <row r="417" spans="1:11" hidden="1" x14ac:dyDescent="0.2">
      <c r="A417" s="9"/>
      <c r="B417" s="9"/>
      <c r="C417" s="9"/>
      <c r="D417" s="9"/>
      <c r="E417" s="9"/>
      <c r="F417" s="9"/>
      <c r="G417" s="9"/>
      <c r="H417" s="9"/>
      <c r="I417" s="9"/>
      <c r="J417" s="9"/>
      <c r="K417" s="9"/>
    </row>
    <row r="418" spans="1:11" hidden="1" x14ac:dyDescent="0.2">
      <c r="A418" s="9"/>
      <c r="B418" s="9"/>
      <c r="C418" s="9"/>
      <c r="D418" s="9"/>
      <c r="E418" s="9"/>
      <c r="F418" s="9"/>
      <c r="G418" s="9"/>
      <c r="H418" s="9"/>
      <c r="I418" s="9"/>
      <c r="J418" s="9"/>
      <c r="K418" s="9"/>
    </row>
    <row r="419" spans="1:11" hidden="1" x14ac:dyDescent="0.2">
      <c r="A419" s="9"/>
      <c r="B419" s="9"/>
      <c r="C419" s="9"/>
      <c r="D419" s="9"/>
      <c r="E419" s="9"/>
      <c r="F419" s="9"/>
      <c r="G419" s="9"/>
      <c r="H419" s="9"/>
      <c r="I419" s="9"/>
      <c r="J419" s="9"/>
      <c r="K419" s="9"/>
    </row>
    <row r="420" spans="1:11" hidden="1" x14ac:dyDescent="0.2">
      <c r="A420" s="9"/>
      <c r="B420" s="9"/>
      <c r="C420" s="9"/>
      <c r="D420" s="9"/>
      <c r="E420" s="9"/>
      <c r="F420" s="9"/>
      <c r="G420" s="9"/>
      <c r="H420" s="9"/>
      <c r="I420" s="9"/>
      <c r="J420" s="9"/>
      <c r="K420" s="9"/>
    </row>
    <row r="421" spans="1:11" hidden="1" x14ac:dyDescent="0.2">
      <c r="A421" s="9"/>
      <c r="B421" s="9"/>
      <c r="C421" s="9"/>
      <c r="D421" s="9"/>
      <c r="E421" s="9"/>
      <c r="F421" s="9"/>
      <c r="G421" s="9"/>
      <c r="H421" s="9"/>
      <c r="I421" s="9"/>
      <c r="J421" s="9"/>
      <c r="K421" s="9"/>
    </row>
    <row r="422" spans="1:11" hidden="1" x14ac:dyDescent="0.2">
      <c r="A422" s="9"/>
      <c r="B422" s="9"/>
      <c r="C422" s="9"/>
      <c r="D422" s="9"/>
      <c r="E422" s="9"/>
      <c r="F422" s="9"/>
      <c r="G422" s="9"/>
      <c r="H422" s="9"/>
      <c r="I422" s="9"/>
      <c r="J422" s="9"/>
      <c r="K422" s="9"/>
    </row>
    <row r="423" spans="1:11" hidden="1" x14ac:dyDescent="0.2">
      <c r="A423" s="9"/>
      <c r="B423" s="9"/>
      <c r="C423" s="9"/>
      <c r="D423" s="9"/>
      <c r="E423" s="9"/>
      <c r="F423" s="9"/>
      <c r="G423" s="9"/>
      <c r="H423" s="9"/>
      <c r="I423" s="9"/>
      <c r="J423" s="9"/>
      <c r="K423" s="9"/>
    </row>
    <row r="424" spans="1:11" hidden="1" x14ac:dyDescent="0.2">
      <c r="A424" s="9"/>
      <c r="B424" s="9"/>
      <c r="C424" s="9"/>
      <c r="D424" s="9"/>
      <c r="E424" s="9"/>
      <c r="F424" s="9"/>
      <c r="G424" s="9"/>
      <c r="H424" s="9"/>
      <c r="I424" s="9"/>
      <c r="J424" s="9"/>
      <c r="K424" s="9"/>
    </row>
    <row r="425" spans="1:11" hidden="1" x14ac:dyDescent="0.2">
      <c r="A425" s="9"/>
      <c r="B425" s="9"/>
      <c r="C425" s="9"/>
      <c r="D425" s="9"/>
      <c r="E425" s="9"/>
      <c r="F425" s="9"/>
      <c r="G425" s="9"/>
      <c r="H425" s="9"/>
      <c r="I425" s="9"/>
      <c r="J425" s="9"/>
      <c r="K425" s="9"/>
    </row>
    <row r="426" spans="1:11" hidden="1" x14ac:dyDescent="0.2">
      <c r="A426" s="9"/>
      <c r="B426" s="9"/>
      <c r="C426" s="9"/>
      <c r="D426" s="9"/>
      <c r="E426" s="9"/>
      <c r="F426" s="9"/>
      <c r="G426" s="9"/>
      <c r="H426" s="9"/>
      <c r="I426" s="9"/>
      <c r="J426" s="9"/>
      <c r="K426" s="9"/>
    </row>
    <row r="427" spans="1:11" hidden="1" x14ac:dyDescent="0.2">
      <c r="A427" s="9"/>
      <c r="B427" s="9"/>
      <c r="C427" s="9"/>
      <c r="D427" s="9"/>
      <c r="E427" s="9"/>
      <c r="F427" s="9"/>
      <c r="G427" s="9"/>
      <c r="H427" s="9"/>
      <c r="I427" s="9"/>
      <c r="J427" s="9"/>
      <c r="K427" s="9"/>
    </row>
    <row r="428" spans="1:11" hidden="1" x14ac:dyDescent="0.2">
      <c r="A428" s="9"/>
      <c r="B428" s="9"/>
      <c r="C428" s="9"/>
      <c r="D428" s="9"/>
      <c r="E428" s="9"/>
      <c r="F428" s="9"/>
      <c r="G428" s="9"/>
      <c r="H428" s="9"/>
      <c r="I428" s="9"/>
      <c r="J428" s="9"/>
      <c r="K428" s="9"/>
    </row>
    <row r="429" spans="1:11" hidden="1" x14ac:dyDescent="0.2">
      <c r="A429" s="9"/>
      <c r="B429" s="9"/>
      <c r="C429" s="9"/>
      <c r="D429" s="9"/>
      <c r="E429" s="9"/>
      <c r="F429" s="9"/>
      <c r="G429" s="9"/>
      <c r="H429" s="9"/>
      <c r="I429" s="9"/>
      <c r="J429" s="9"/>
      <c r="K429" s="9"/>
    </row>
    <row r="430" spans="1:11" hidden="1" x14ac:dyDescent="0.2">
      <c r="A430" s="9"/>
      <c r="B430" s="9"/>
      <c r="C430" s="9"/>
      <c r="D430" s="9"/>
      <c r="E430" s="9"/>
      <c r="F430" s="9"/>
      <c r="G430" s="9"/>
      <c r="H430" s="9"/>
      <c r="I430" s="9"/>
      <c r="J430" s="9"/>
      <c r="K430" s="9"/>
    </row>
    <row r="431" spans="1:11" hidden="1" x14ac:dyDescent="0.2">
      <c r="A431" s="9"/>
      <c r="B431" s="9"/>
      <c r="C431" s="9"/>
      <c r="D431" s="9"/>
      <c r="E431" s="9"/>
      <c r="F431" s="9"/>
      <c r="G431" s="9"/>
      <c r="H431" s="9"/>
      <c r="I431" s="9"/>
      <c r="J431" s="9"/>
      <c r="K431" s="9"/>
    </row>
    <row r="432" spans="1:11" hidden="1" x14ac:dyDescent="0.2">
      <c r="A432" s="9"/>
      <c r="B432" s="9"/>
      <c r="C432" s="9"/>
      <c r="D432" s="9"/>
      <c r="E432" s="9"/>
      <c r="F432" s="9"/>
      <c r="G432" s="9"/>
      <c r="H432" s="9"/>
      <c r="I432" s="9"/>
      <c r="J432" s="9"/>
      <c r="K432" s="9"/>
    </row>
    <row r="433" spans="1:11" hidden="1" x14ac:dyDescent="0.2">
      <c r="A433" s="9"/>
      <c r="B433" s="9"/>
      <c r="C433" s="9"/>
      <c r="D433" s="9"/>
      <c r="E433" s="9"/>
      <c r="F433" s="9"/>
      <c r="G433" s="9"/>
      <c r="H433" s="9"/>
      <c r="I433" s="9"/>
      <c r="J433" s="9"/>
      <c r="K433" s="9"/>
    </row>
    <row r="434" spans="1:11" hidden="1" x14ac:dyDescent="0.2">
      <c r="A434" s="9"/>
      <c r="B434" s="9"/>
      <c r="C434" s="9"/>
      <c r="D434" s="9"/>
      <c r="E434" s="9"/>
      <c r="F434" s="9"/>
      <c r="G434" s="9"/>
      <c r="H434" s="9"/>
      <c r="I434" s="9"/>
      <c r="J434" s="9"/>
      <c r="K434" s="9"/>
    </row>
    <row r="435" spans="1:11" hidden="1" x14ac:dyDescent="0.2">
      <c r="A435" s="9"/>
      <c r="B435" s="9"/>
      <c r="C435" s="9"/>
      <c r="D435" s="9"/>
      <c r="E435" s="9"/>
      <c r="F435" s="9"/>
      <c r="G435" s="9"/>
      <c r="H435" s="9"/>
      <c r="I435" s="9"/>
      <c r="J435" s="9"/>
      <c r="K435" s="9"/>
    </row>
    <row r="436" spans="1:11" hidden="1" x14ac:dyDescent="0.2">
      <c r="A436" s="9"/>
      <c r="B436" s="9"/>
      <c r="C436" s="9"/>
      <c r="D436" s="9"/>
      <c r="E436" s="9"/>
      <c r="F436" s="9"/>
      <c r="G436" s="9"/>
      <c r="H436" s="9"/>
      <c r="I436" s="9"/>
      <c r="J436" s="9"/>
      <c r="K436" s="9"/>
    </row>
    <row r="437" spans="1:11" hidden="1" x14ac:dyDescent="0.2">
      <c r="A437" s="9"/>
      <c r="B437" s="9"/>
      <c r="C437" s="9"/>
      <c r="D437" s="9"/>
      <c r="E437" s="9"/>
      <c r="F437" s="9"/>
      <c r="G437" s="9"/>
      <c r="H437" s="9"/>
      <c r="I437" s="9"/>
      <c r="J437" s="9"/>
      <c r="K437" s="9"/>
    </row>
    <row r="438" spans="1:11" hidden="1" x14ac:dyDescent="0.2">
      <c r="A438" s="9"/>
      <c r="B438" s="9"/>
      <c r="C438" s="9"/>
      <c r="D438" s="9"/>
      <c r="E438" s="9"/>
      <c r="F438" s="9"/>
      <c r="G438" s="9"/>
      <c r="H438" s="9"/>
      <c r="I438" s="9"/>
      <c r="J438" s="9"/>
      <c r="K438" s="9"/>
    </row>
    <row r="439" spans="1:11" hidden="1" x14ac:dyDescent="0.2">
      <c r="A439" s="9"/>
      <c r="B439" s="9"/>
      <c r="C439" s="9"/>
      <c r="D439" s="9"/>
      <c r="E439" s="9"/>
      <c r="F439" s="9"/>
      <c r="G439" s="9"/>
      <c r="H439" s="9"/>
      <c r="I439" s="9"/>
      <c r="J439" s="9"/>
      <c r="K439" s="9"/>
    </row>
    <row r="440" spans="1:11" hidden="1" x14ac:dyDescent="0.2">
      <c r="A440" s="9"/>
      <c r="B440" s="9"/>
      <c r="C440" s="9"/>
      <c r="D440" s="9"/>
      <c r="E440" s="9"/>
      <c r="F440" s="9"/>
      <c r="G440" s="9"/>
      <c r="H440" s="9"/>
      <c r="I440" s="9"/>
      <c r="J440" s="9"/>
      <c r="K440" s="9"/>
    </row>
    <row r="441" spans="1:11" hidden="1" x14ac:dyDescent="0.2">
      <c r="A441" s="9"/>
      <c r="B441" s="9"/>
      <c r="C441" s="9"/>
      <c r="D441" s="9"/>
      <c r="E441" s="9"/>
      <c r="F441" s="9"/>
      <c r="G441" s="9"/>
      <c r="H441" s="9"/>
      <c r="I441" s="9"/>
      <c r="J441" s="9"/>
      <c r="K441" s="9"/>
    </row>
    <row r="442" spans="1:11" hidden="1" x14ac:dyDescent="0.2">
      <c r="A442" s="9"/>
      <c r="B442" s="9"/>
      <c r="C442" s="9"/>
      <c r="D442" s="9"/>
      <c r="E442" s="9"/>
      <c r="F442" s="9"/>
      <c r="G442" s="9"/>
      <c r="H442" s="9"/>
      <c r="I442" s="9"/>
      <c r="J442" s="9"/>
      <c r="K442" s="9"/>
    </row>
    <row r="443" spans="1:11" hidden="1" x14ac:dyDescent="0.2">
      <c r="A443" s="9"/>
      <c r="B443" s="9"/>
      <c r="C443" s="9"/>
      <c r="D443" s="9"/>
      <c r="E443" s="9"/>
      <c r="F443" s="9"/>
      <c r="G443" s="9"/>
      <c r="H443" s="9"/>
      <c r="I443" s="9"/>
      <c r="J443" s="9"/>
      <c r="K443" s="9"/>
    </row>
    <row r="444" spans="1:11" hidden="1" x14ac:dyDescent="0.2">
      <c r="A444" s="9"/>
      <c r="B444" s="9"/>
      <c r="C444" s="9"/>
      <c r="D444" s="9"/>
      <c r="E444" s="9"/>
      <c r="F444" s="9"/>
      <c r="G444" s="9"/>
      <c r="H444" s="9"/>
      <c r="I444" s="9"/>
      <c r="J444" s="9"/>
      <c r="K444" s="9"/>
    </row>
    <row r="445" spans="1:11" hidden="1" x14ac:dyDescent="0.2">
      <c r="A445" s="9"/>
      <c r="B445" s="9"/>
      <c r="C445" s="9"/>
      <c r="D445" s="9"/>
      <c r="E445" s="9"/>
      <c r="F445" s="9"/>
      <c r="G445" s="9"/>
      <c r="H445" s="9"/>
      <c r="I445" s="9"/>
      <c r="J445" s="9"/>
      <c r="K445" s="9"/>
    </row>
    <row r="446" spans="1:11" hidden="1" x14ac:dyDescent="0.2">
      <c r="A446" s="9"/>
      <c r="B446" s="9"/>
      <c r="C446" s="9"/>
      <c r="D446" s="9"/>
      <c r="E446" s="9"/>
      <c r="F446" s="9"/>
      <c r="G446" s="9"/>
      <c r="H446" s="9"/>
      <c r="I446" s="9"/>
      <c r="J446" s="9"/>
      <c r="K446" s="9"/>
    </row>
    <row r="447" spans="1:11" hidden="1" x14ac:dyDescent="0.2">
      <c r="A447" s="9"/>
      <c r="B447" s="9"/>
      <c r="C447" s="9"/>
      <c r="D447" s="9"/>
      <c r="E447" s="9"/>
      <c r="F447" s="9"/>
      <c r="G447" s="9"/>
      <c r="H447" s="9"/>
      <c r="I447" s="9"/>
      <c r="J447" s="9"/>
      <c r="K447" s="9"/>
    </row>
    <row r="448" spans="1:11" hidden="1" x14ac:dyDescent="0.2">
      <c r="A448" s="9"/>
      <c r="B448" s="9"/>
      <c r="C448" s="9"/>
      <c r="D448" s="9"/>
      <c r="E448" s="9"/>
      <c r="F448" s="9"/>
      <c r="G448" s="9"/>
      <c r="H448" s="9"/>
      <c r="I448" s="9"/>
      <c r="J448" s="9"/>
      <c r="K448" s="9"/>
    </row>
    <row r="449" spans="1:11" hidden="1" x14ac:dyDescent="0.2">
      <c r="A449" s="9"/>
      <c r="B449" s="9"/>
      <c r="C449" s="9"/>
      <c r="D449" s="9"/>
      <c r="E449" s="9"/>
      <c r="F449" s="9"/>
      <c r="G449" s="9"/>
      <c r="H449" s="9"/>
      <c r="I449" s="9"/>
      <c r="J449" s="9"/>
      <c r="K449" s="9"/>
    </row>
    <row r="450" spans="1:11" hidden="1" x14ac:dyDescent="0.2">
      <c r="A450" s="9"/>
      <c r="B450" s="9"/>
      <c r="C450" s="9"/>
      <c r="D450" s="9"/>
      <c r="E450" s="9"/>
      <c r="F450" s="9"/>
      <c r="G450" s="9"/>
      <c r="H450" s="9"/>
      <c r="I450" s="9"/>
      <c r="J450" s="9"/>
      <c r="K450" s="9"/>
    </row>
    <row r="451" spans="1:11" hidden="1" x14ac:dyDescent="0.2">
      <c r="A451" s="9"/>
      <c r="B451" s="9"/>
      <c r="C451" s="9"/>
      <c r="D451" s="9"/>
      <c r="E451" s="9"/>
      <c r="F451" s="9"/>
      <c r="G451" s="9"/>
      <c r="H451" s="9"/>
      <c r="I451" s="9"/>
      <c r="J451" s="9"/>
      <c r="K451" s="9"/>
    </row>
    <row r="452" spans="1:11" hidden="1" x14ac:dyDescent="0.2">
      <c r="A452" s="9"/>
      <c r="B452" s="9"/>
      <c r="C452" s="9"/>
      <c r="D452" s="9"/>
      <c r="E452" s="9"/>
      <c r="F452" s="9"/>
      <c r="G452" s="9"/>
      <c r="H452" s="9"/>
      <c r="I452" s="9"/>
      <c r="J452" s="9"/>
      <c r="K452" s="9"/>
    </row>
    <row r="453" spans="1:11" hidden="1" x14ac:dyDescent="0.2">
      <c r="A453" s="9"/>
      <c r="B453" s="9"/>
      <c r="C453" s="9"/>
      <c r="D453" s="9"/>
      <c r="E453" s="9"/>
      <c r="F453" s="9"/>
      <c r="G453" s="9"/>
      <c r="H453" s="9"/>
      <c r="I453" s="9"/>
      <c r="J453" s="9"/>
      <c r="K453" s="9"/>
    </row>
    <row r="454" spans="1:11" hidden="1" x14ac:dyDescent="0.2">
      <c r="A454" s="9"/>
      <c r="B454" s="9"/>
      <c r="C454" s="9"/>
      <c r="D454" s="9"/>
      <c r="E454" s="9"/>
      <c r="F454" s="9"/>
      <c r="G454" s="9"/>
      <c r="H454" s="9"/>
      <c r="I454" s="9"/>
      <c r="J454" s="9"/>
      <c r="K454" s="9"/>
    </row>
    <row r="455" spans="1:11" hidden="1" x14ac:dyDescent="0.2">
      <c r="A455" s="9"/>
      <c r="B455" s="9"/>
      <c r="C455" s="9"/>
      <c r="D455" s="9"/>
      <c r="E455" s="9"/>
      <c r="F455" s="9"/>
      <c r="G455" s="9"/>
      <c r="H455" s="9"/>
      <c r="I455" s="9"/>
      <c r="J455" s="9"/>
      <c r="K455" s="9"/>
    </row>
    <row r="456" spans="1:11" hidden="1" x14ac:dyDescent="0.2">
      <c r="A456" s="9"/>
      <c r="B456" s="9"/>
      <c r="C456" s="9"/>
      <c r="D456" s="9"/>
      <c r="E456" s="9"/>
      <c r="F456" s="9"/>
      <c r="G456" s="9"/>
      <c r="H456" s="9"/>
      <c r="I456" s="9"/>
      <c r="J456" s="9"/>
      <c r="K456" s="9"/>
    </row>
    <row r="457" spans="1:11" hidden="1" x14ac:dyDescent="0.2">
      <c r="A457" s="9"/>
      <c r="B457" s="9"/>
      <c r="C457" s="9"/>
      <c r="D457" s="9"/>
      <c r="E457" s="9"/>
      <c r="F457" s="9"/>
      <c r="G457" s="9"/>
      <c r="H457" s="9"/>
      <c r="I457" s="9"/>
      <c r="J457" s="9"/>
      <c r="K457" s="9"/>
    </row>
    <row r="458" spans="1:11" hidden="1" x14ac:dyDescent="0.2">
      <c r="A458" s="9"/>
      <c r="B458" s="9"/>
      <c r="C458" s="9"/>
      <c r="D458" s="9"/>
      <c r="E458" s="9"/>
      <c r="F458" s="9"/>
      <c r="G458" s="9"/>
      <c r="H458" s="9"/>
      <c r="I458" s="9"/>
      <c r="J458" s="9"/>
      <c r="K458" s="9"/>
    </row>
    <row r="459" spans="1:11" hidden="1" x14ac:dyDescent="0.2">
      <c r="A459" s="9"/>
      <c r="B459" s="9"/>
      <c r="C459" s="9"/>
      <c r="D459" s="9"/>
      <c r="E459" s="9"/>
      <c r="F459" s="9"/>
      <c r="G459" s="9"/>
      <c r="H459" s="9"/>
      <c r="I459" s="9"/>
      <c r="J459" s="9"/>
      <c r="K459" s="9"/>
    </row>
    <row r="460" spans="1:11" hidden="1" x14ac:dyDescent="0.2">
      <c r="A460" s="9"/>
      <c r="B460" s="9"/>
      <c r="C460" s="9"/>
      <c r="D460" s="9"/>
      <c r="E460" s="9"/>
      <c r="F460" s="9"/>
      <c r="G460" s="9"/>
      <c r="H460" s="9"/>
      <c r="I460" s="9"/>
      <c r="J460" s="9"/>
      <c r="K460" s="9"/>
    </row>
    <row r="461" spans="1:11" hidden="1" x14ac:dyDescent="0.2">
      <c r="A461" s="9"/>
      <c r="B461" s="9"/>
      <c r="C461" s="9"/>
      <c r="D461" s="9"/>
      <c r="E461" s="9"/>
      <c r="F461" s="9"/>
      <c r="G461" s="9"/>
      <c r="H461" s="9"/>
      <c r="I461" s="9"/>
      <c r="J461" s="9"/>
      <c r="K461" s="9"/>
    </row>
    <row r="462" spans="1:11" hidden="1" x14ac:dyDescent="0.2">
      <c r="A462" s="9"/>
      <c r="B462" s="9"/>
      <c r="C462" s="9"/>
      <c r="D462" s="9"/>
      <c r="E462" s="9"/>
      <c r="F462" s="9"/>
      <c r="G462" s="9"/>
      <c r="H462" s="9"/>
      <c r="I462" s="9"/>
      <c r="J462" s="9"/>
      <c r="K462" s="9"/>
    </row>
    <row r="463" spans="1:11" hidden="1" x14ac:dyDescent="0.2">
      <c r="A463" s="9"/>
      <c r="B463" s="9"/>
      <c r="C463" s="9"/>
      <c r="D463" s="9"/>
      <c r="E463" s="9"/>
      <c r="F463" s="9"/>
      <c r="G463" s="9"/>
      <c r="H463" s="9"/>
      <c r="I463" s="9"/>
      <c r="J463" s="9"/>
      <c r="K463" s="9"/>
    </row>
    <row r="464" spans="1:11" hidden="1" x14ac:dyDescent="0.2">
      <c r="A464" s="9"/>
      <c r="B464" s="9"/>
      <c r="C464" s="9"/>
      <c r="D464" s="9"/>
      <c r="E464" s="9"/>
      <c r="F464" s="9"/>
      <c r="G464" s="9"/>
      <c r="H464" s="9"/>
      <c r="I464" s="9"/>
      <c r="J464" s="9"/>
      <c r="K464" s="9"/>
    </row>
    <row r="465" spans="1:11" hidden="1" x14ac:dyDescent="0.2">
      <c r="A465" s="9"/>
      <c r="B465" s="9"/>
      <c r="C465" s="9"/>
      <c r="D465" s="9"/>
      <c r="E465" s="9"/>
      <c r="F465" s="9"/>
      <c r="G465" s="9"/>
      <c r="H465" s="9"/>
      <c r="I465" s="9"/>
      <c r="J465" s="9"/>
      <c r="K465" s="9"/>
    </row>
    <row r="466" spans="1:11" hidden="1" x14ac:dyDescent="0.2">
      <c r="A466" s="9"/>
      <c r="B466" s="9"/>
      <c r="C466" s="9"/>
      <c r="D466" s="9"/>
      <c r="E466" s="9"/>
      <c r="F466" s="9"/>
      <c r="G466" s="9"/>
      <c r="H466" s="9"/>
      <c r="I466" s="9"/>
      <c r="J466" s="9"/>
      <c r="K466" s="9"/>
    </row>
    <row r="467" spans="1:11" hidden="1" x14ac:dyDescent="0.2">
      <c r="A467" s="9"/>
      <c r="B467" s="9"/>
      <c r="C467" s="9"/>
      <c r="D467" s="9"/>
      <c r="E467" s="9"/>
      <c r="F467" s="9"/>
      <c r="G467" s="9"/>
      <c r="H467" s="9"/>
      <c r="I467" s="9"/>
      <c r="J467" s="9"/>
      <c r="K467" s="9"/>
    </row>
    <row r="468" spans="1:11" hidden="1" x14ac:dyDescent="0.2">
      <c r="A468" s="9"/>
      <c r="B468" s="9"/>
      <c r="C468" s="9"/>
      <c r="D468" s="9"/>
      <c r="E468" s="9"/>
      <c r="F468" s="9"/>
      <c r="G468" s="9"/>
      <c r="H468" s="9"/>
      <c r="I468" s="9"/>
      <c r="J468" s="9"/>
      <c r="K468" s="9"/>
    </row>
    <row r="469" spans="1:11" hidden="1" x14ac:dyDescent="0.2">
      <c r="A469" s="9"/>
      <c r="B469" s="9"/>
      <c r="C469" s="9"/>
      <c r="D469" s="9"/>
      <c r="E469" s="9"/>
      <c r="F469" s="9"/>
      <c r="G469" s="9"/>
      <c r="H469" s="9"/>
      <c r="I469" s="9"/>
      <c r="J469" s="9"/>
      <c r="K469" s="9"/>
    </row>
    <row r="470" spans="1:11" hidden="1" x14ac:dyDescent="0.2">
      <c r="A470" s="9"/>
      <c r="B470" s="9"/>
      <c r="C470" s="9"/>
      <c r="D470" s="9"/>
      <c r="E470" s="9"/>
      <c r="F470" s="9"/>
      <c r="G470" s="9"/>
      <c r="H470" s="9"/>
      <c r="I470" s="9"/>
      <c r="J470" s="9"/>
      <c r="K470" s="9"/>
    </row>
    <row r="471" spans="1:11" hidden="1" x14ac:dyDescent="0.2">
      <c r="A471" s="9"/>
      <c r="B471" s="9"/>
      <c r="C471" s="9"/>
      <c r="D471" s="9"/>
      <c r="E471" s="9"/>
      <c r="F471" s="9"/>
      <c r="G471" s="9"/>
      <c r="H471" s="9"/>
      <c r="I471" s="9"/>
      <c r="J471" s="9"/>
      <c r="K471" s="9"/>
    </row>
    <row r="472" spans="1:11" hidden="1" x14ac:dyDescent="0.2">
      <c r="A472" s="9"/>
      <c r="B472" s="9"/>
      <c r="C472" s="9"/>
      <c r="D472" s="9"/>
      <c r="E472" s="9"/>
      <c r="F472" s="9"/>
      <c r="G472" s="9"/>
      <c r="H472" s="9"/>
      <c r="I472" s="9"/>
      <c r="J472" s="9"/>
      <c r="K472" s="9"/>
    </row>
    <row r="473" spans="1:11" hidden="1" x14ac:dyDescent="0.2">
      <c r="A473" s="9"/>
      <c r="B473" s="9"/>
      <c r="C473" s="9"/>
      <c r="D473" s="9"/>
      <c r="E473" s="9"/>
      <c r="F473" s="9"/>
      <c r="G473" s="9"/>
      <c r="H473" s="9"/>
      <c r="I473" s="9"/>
      <c r="J473" s="9"/>
      <c r="K473" s="9"/>
    </row>
    <row r="474" spans="1:11" hidden="1" x14ac:dyDescent="0.2">
      <c r="A474" s="9"/>
      <c r="B474" s="9"/>
      <c r="C474" s="9"/>
      <c r="D474" s="9"/>
      <c r="E474" s="9"/>
      <c r="F474" s="9"/>
      <c r="G474" s="9"/>
      <c r="H474" s="9"/>
      <c r="I474" s="9"/>
      <c r="J474" s="9"/>
      <c r="K474" s="9"/>
    </row>
    <row r="475" spans="1:11" hidden="1" x14ac:dyDescent="0.2">
      <c r="A475" s="9"/>
      <c r="B475" s="9"/>
      <c r="C475" s="9"/>
      <c r="D475" s="9"/>
      <c r="E475" s="9"/>
      <c r="F475" s="9"/>
      <c r="G475" s="9"/>
      <c r="H475" s="9"/>
      <c r="I475" s="9"/>
      <c r="J475" s="9"/>
      <c r="K475" s="9"/>
    </row>
    <row r="476" spans="1:11" hidden="1" x14ac:dyDescent="0.2">
      <c r="A476" s="9"/>
      <c r="B476" s="9"/>
      <c r="C476" s="9"/>
      <c r="D476" s="9"/>
      <c r="E476" s="9"/>
      <c r="F476" s="9"/>
      <c r="G476" s="9"/>
      <c r="H476" s="9"/>
      <c r="I476" s="9"/>
      <c r="J476" s="9"/>
      <c r="K476" s="9"/>
    </row>
    <row r="477" spans="1:11" hidden="1" x14ac:dyDescent="0.2">
      <c r="A477" s="9"/>
      <c r="B477" s="9"/>
      <c r="C477" s="9"/>
      <c r="D477" s="9"/>
      <c r="E477" s="9"/>
      <c r="F477" s="9"/>
      <c r="G477" s="9"/>
      <c r="H477" s="9"/>
      <c r="I477" s="9"/>
      <c r="J477" s="9"/>
      <c r="K477" s="9"/>
    </row>
    <row r="478" spans="1:11" hidden="1" x14ac:dyDescent="0.2">
      <c r="A478" s="9"/>
      <c r="B478" s="9"/>
      <c r="C478" s="9"/>
      <c r="D478" s="9"/>
      <c r="E478" s="9"/>
      <c r="F478" s="9"/>
      <c r="G478" s="9"/>
      <c r="H478" s="9"/>
      <c r="I478" s="9"/>
      <c r="J478" s="9"/>
      <c r="K478" s="9"/>
    </row>
    <row r="479" spans="1:11" hidden="1" x14ac:dyDescent="0.2">
      <c r="A479" s="9"/>
      <c r="B479" s="9"/>
      <c r="C479" s="9"/>
      <c r="D479" s="9"/>
      <c r="E479" s="9"/>
      <c r="F479" s="9"/>
      <c r="G479" s="9"/>
      <c r="H479" s="9"/>
      <c r="I479" s="9"/>
      <c r="J479" s="9"/>
      <c r="K479" s="9"/>
    </row>
    <row r="480" spans="1:11" hidden="1" x14ac:dyDescent="0.2">
      <c r="A480" s="9"/>
      <c r="B480" s="9"/>
      <c r="C480" s="9"/>
      <c r="D480" s="9"/>
      <c r="E480" s="9"/>
      <c r="F480" s="9"/>
      <c r="G480" s="9"/>
      <c r="H480" s="9"/>
      <c r="I480" s="9"/>
      <c r="J480" s="9"/>
      <c r="K480" s="9"/>
    </row>
    <row r="481" spans="1:11" hidden="1" x14ac:dyDescent="0.2">
      <c r="A481" s="9"/>
      <c r="B481" s="9"/>
      <c r="C481" s="9"/>
      <c r="D481" s="9"/>
      <c r="E481" s="9"/>
      <c r="F481" s="9"/>
      <c r="G481" s="9"/>
      <c r="H481" s="9"/>
      <c r="I481" s="9"/>
      <c r="J481" s="9"/>
      <c r="K481" s="9"/>
    </row>
    <row r="482" spans="1:11" hidden="1" x14ac:dyDescent="0.2">
      <c r="A482" s="9"/>
      <c r="B482" s="9"/>
      <c r="C482" s="9"/>
      <c r="D482" s="9"/>
      <c r="E482" s="9"/>
      <c r="F482" s="9"/>
      <c r="G482" s="9"/>
      <c r="H482" s="9"/>
      <c r="I482" s="9"/>
      <c r="J482" s="9"/>
      <c r="K482" s="9"/>
    </row>
    <row r="483" spans="1:11" hidden="1" x14ac:dyDescent="0.2">
      <c r="A483" s="9"/>
      <c r="B483" s="9"/>
      <c r="C483" s="9"/>
      <c r="D483" s="9"/>
      <c r="E483" s="9"/>
      <c r="F483" s="9"/>
      <c r="G483" s="9"/>
      <c r="H483" s="9"/>
      <c r="I483" s="9"/>
      <c r="J483" s="9"/>
      <c r="K483" s="9"/>
    </row>
    <row r="484" spans="1:11" hidden="1" x14ac:dyDescent="0.2">
      <c r="A484" s="9"/>
      <c r="B484" s="9"/>
      <c r="C484" s="9"/>
      <c r="D484" s="9"/>
      <c r="E484" s="9"/>
      <c r="F484" s="9"/>
      <c r="G484" s="9"/>
      <c r="H484" s="9"/>
      <c r="I484" s="9"/>
      <c r="J484" s="9"/>
      <c r="K484" s="9"/>
    </row>
    <row r="485" spans="1:11" hidden="1" x14ac:dyDescent="0.2">
      <c r="A485" s="9"/>
      <c r="B485" s="9"/>
      <c r="C485" s="9"/>
      <c r="D485" s="9"/>
      <c r="E485" s="9"/>
      <c r="F485" s="9"/>
      <c r="G485" s="9"/>
      <c r="H485" s="9"/>
      <c r="I485" s="9"/>
      <c r="J485" s="9"/>
      <c r="K485" s="9"/>
    </row>
    <row r="486" spans="1:11" hidden="1" x14ac:dyDescent="0.2">
      <c r="A486" s="9"/>
      <c r="B486" s="9"/>
      <c r="C486" s="9"/>
      <c r="D486" s="9"/>
      <c r="E486" s="9"/>
      <c r="F486" s="9"/>
      <c r="G486" s="9"/>
      <c r="H486" s="9"/>
      <c r="I486" s="9"/>
      <c r="J486" s="9"/>
      <c r="K486" s="9"/>
    </row>
    <row r="487" spans="1:11" hidden="1" x14ac:dyDescent="0.2">
      <c r="A487" s="9"/>
      <c r="B487" s="9"/>
      <c r="C487" s="9"/>
      <c r="D487" s="9"/>
      <c r="E487" s="9"/>
      <c r="F487" s="9"/>
      <c r="G487" s="9"/>
      <c r="H487" s="9"/>
      <c r="I487" s="9"/>
      <c r="J487" s="9"/>
      <c r="K487" s="9"/>
    </row>
    <row r="488" spans="1:11" hidden="1" x14ac:dyDescent="0.2">
      <c r="A488" s="9"/>
      <c r="B488" s="9"/>
      <c r="C488" s="9"/>
      <c r="D488" s="9"/>
      <c r="E488" s="9"/>
      <c r="F488" s="9"/>
      <c r="G488" s="9"/>
      <c r="H488" s="9"/>
      <c r="I488" s="9"/>
      <c r="J488" s="9"/>
      <c r="K488" s="9"/>
    </row>
    <row r="489" spans="1:11" hidden="1" x14ac:dyDescent="0.2">
      <c r="A489" s="9"/>
      <c r="B489" s="9"/>
      <c r="C489" s="9"/>
      <c r="D489" s="9"/>
      <c r="E489" s="9"/>
      <c r="F489" s="9"/>
      <c r="G489" s="9"/>
      <c r="H489" s="9"/>
      <c r="I489" s="9"/>
      <c r="J489" s="9"/>
      <c r="K489" s="9"/>
    </row>
    <row r="490" spans="1:11" hidden="1" x14ac:dyDescent="0.2">
      <c r="A490" s="9"/>
      <c r="B490" s="9"/>
      <c r="C490" s="9"/>
      <c r="D490" s="9"/>
      <c r="E490" s="9"/>
      <c r="F490" s="9"/>
      <c r="G490" s="9"/>
      <c r="H490" s="9"/>
      <c r="I490" s="9"/>
      <c r="J490" s="9"/>
      <c r="K490" s="9"/>
    </row>
    <row r="491" spans="1:11" hidden="1" x14ac:dyDescent="0.2">
      <c r="A491" s="9"/>
      <c r="B491" s="9"/>
      <c r="C491" s="9"/>
      <c r="D491" s="9"/>
      <c r="E491" s="9"/>
      <c r="F491" s="9"/>
      <c r="G491" s="9"/>
      <c r="H491" s="9"/>
      <c r="I491" s="9"/>
      <c r="J491" s="9"/>
      <c r="K491" s="9"/>
    </row>
    <row r="492" spans="1:11" hidden="1" x14ac:dyDescent="0.2">
      <c r="A492" s="9"/>
      <c r="B492" s="9"/>
      <c r="C492" s="9"/>
      <c r="D492" s="9"/>
      <c r="E492" s="9"/>
      <c r="F492" s="9"/>
      <c r="G492" s="9"/>
      <c r="H492" s="9"/>
      <c r="I492" s="9"/>
      <c r="J492" s="9"/>
      <c r="K492" s="9"/>
    </row>
    <row r="493" spans="1:11" hidden="1" x14ac:dyDescent="0.2">
      <c r="A493" s="9"/>
      <c r="B493" s="9"/>
      <c r="C493" s="9"/>
      <c r="D493" s="9"/>
      <c r="E493" s="9"/>
      <c r="F493" s="9"/>
      <c r="G493" s="9"/>
      <c r="H493" s="9"/>
      <c r="I493" s="9"/>
      <c r="J493" s="9"/>
      <c r="K493" s="9"/>
    </row>
    <row r="494" spans="1:11" hidden="1" x14ac:dyDescent="0.2">
      <c r="A494" s="9"/>
      <c r="B494" s="9"/>
      <c r="C494" s="9"/>
      <c r="D494" s="9"/>
      <c r="E494" s="9"/>
      <c r="F494" s="9"/>
      <c r="G494" s="9"/>
      <c r="H494" s="9"/>
      <c r="I494" s="9"/>
      <c r="J494" s="9"/>
      <c r="K494" s="9"/>
    </row>
    <row r="495" spans="1:11" hidden="1" x14ac:dyDescent="0.2">
      <c r="A495" s="9"/>
      <c r="B495" s="9"/>
      <c r="C495" s="9"/>
      <c r="D495" s="9"/>
      <c r="E495" s="9"/>
      <c r="F495" s="9"/>
      <c r="G495" s="9"/>
      <c r="H495" s="9"/>
      <c r="I495" s="9"/>
      <c r="J495" s="9"/>
      <c r="K495" s="9"/>
    </row>
    <row r="496" spans="1:11" hidden="1" x14ac:dyDescent="0.2">
      <c r="A496" s="9"/>
      <c r="B496" s="9"/>
      <c r="C496" s="9"/>
      <c r="D496" s="9"/>
      <c r="E496" s="9"/>
      <c r="F496" s="9"/>
      <c r="G496" s="9"/>
      <c r="H496" s="9"/>
      <c r="I496" s="9"/>
      <c r="J496" s="9"/>
      <c r="K496" s="9"/>
    </row>
    <row r="497" spans="1:11" hidden="1" x14ac:dyDescent="0.2">
      <c r="A497" s="9"/>
      <c r="B497" s="9"/>
      <c r="C497" s="9"/>
      <c r="D497" s="9"/>
      <c r="E497" s="9"/>
      <c r="F497" s="9"/>
      <c r="G497" s="9"/>
      <c r="H497" s="9"/>
      <c r="I497" s="9"/>
      <c r="J497" s="9"/>
      <c r="K497" s="9"/>
    </row>
    <row r="498" spans="1:11" hidden="1" x14ac:dyDescent="0.2">
      <c r="A498" s="9"/>
      <c r="B498" s="9"/>
      <c r="C498" s="9"/>
      <c r="D498" s="9"/>
      <c r="E498" s="9"/>
      <c r="F498" s="9"/>
      <c r="G498" s="9"/>
      <c r="H498" s="9"/>
      <c r="I498" s="9"/>
      <c r="J498" s="9"/>
      <c r="K498" s="9"/>
    </row>
    <row r="499" spans="1:11" hidden="1" x14ac:dyDescent="0.2">
      <c r="A499" s="9"/>
      <c r="B499" s="9"/>
      <c r="C499" s="9"/>
      <c r="D499" s="9"/>
      <c r="E499" s="9"/>
      <c r="F499" s="9"/>
      <c r="G499" s="9"/>
      <c r="H499" s="9"/>
      <c r="I499" s="9"/>
      <c r="J499" s="9"/>
      <c r="K499" s="9"/>
    </row>
    <row r="500" spans="1:11" hidden="1" x14ac:dyDescent="0.2">
      <c r="A500" s="9"/>
      <c r="B500" s="9"/>
      <c r="C500" s="9"/>
      <c r="D500" s="9"/>
      <c r="E500" s="9"/>
      <c r="F500" s="9"/>
      <c r="G500" s="9"/>
      <c r="H500" s="9"/>
      <c r="I500" s="9"/>
      <c r="J500" s="9"/>
      <c r="K500" s="9"/>
    </row>
    <row r="501" spans="1:11" hidden="1" x14ac:dyDescent="0.2">
      <c r="A501" s="9"/>
      <c r="B501" s="9"/>
      <c r="C501" s="9"/>
      <c r="D501" s="9"/>
      <c r="E501" s="9"/>
      <c r="F501" s="9"/>
      <c r="G501" s="9"/>
      <c r="H501" s="9"/>
      <c r="I501" s="9"/>
      <c r="J501" s="9"/>
      <c r="K501" s="9"/>
    </row>
    <row r="502" spans="1:11" hidden="1" x14ac:dyDescent="0.2">
      <c r="A502" s="9"/>
      <c r="B502" s="9"/>
      <c r="C502" s="9"/>
      <c r="D502" s="9"/>
      <c r="E502" s="9"/>
      <c r="F502" s="9"/>
      <c r="G502" s="9"/>
      <c r="H502" s="9"/>
      <c r="I502" s="9"/>
      <c r="J502" s="9"/>
      <c r="K502" s="9"/>
    </row>
    <row r="503" spans="1:11" hidden="1" x14ac:dyDescent="0.2">
      <c r="A503" s="9"/>
      <c r="B503" s="9"/>
      <c r="C503" s="9"/>
      <c r="D503" s="9"/>
      <c r="E503" s="9"/>
      <c r="F503" s="9"/>
      <c r="G503" s="9"/>
      <c r="H503" s="9"/>
      <c r="I503" s="9"/>
      <c r="J503" s="9"/>
      <c r="K503" s="9"/>
    </row>
    <row r="504" spans="1:11" hidden="1" x14ac:dyDescent="0.2">
      <c r="A504" s="9"/>
      <c r="B504" s="9"/>
      <c r="C504" s="9"/>
      <c r="D504" s="9"/>
      <c r="E504" s="9"/>
      <c r="F504" s="9"/>
      <c r="G504" s="9"/>
      <c r="H504" s="9"/>
      <c r="I504" s="9"/>
      <c r="J504" s="9"/>
      <c r="K504" s="9"/>
    </row>
    <row r="505" spans="1:11" hidden="1" x14ac:dyDescent="0.2">
      <c r="A505" s="9"/>
      <c r="B505" s="9"/>
      <c r="C505" s="9"/>
      <c r="D505" s="9"/>
      <c r="E505" s="9"/>
      <c r="F505" s="9"/>
      <c r="G505" s="9"/>
      <c r="H505" s="9"/>
      <c r="I505" s="9"/>
      <c r="J505" s="9"/>
      <c r="K505" s="9"/>
    </row>
    <row r="506" spans="1:11" hidden="1" x14ac:dyDescent="0.2">
      <c r="A506" s="9"/>
      <c r="B506" s="9"/>
      <c r="C506" s="9"/>
      <c r="D506" s="9"/>
      <c r="E506" s="9"/>
      <c r="F506" s="9"/>
      <c r="G506" s="9"/>
      <c r="H506" s="9"/>
      <c r="I506" s="9"/>
      <c r="J506" s="9"/>
      <c r="K506" s="9"/>
    </row>
    <row r="507" spans="1:11" hidden="1" x14ac:dyDescent="0.2">
      <c r="A507" s="9"/>
      <c r="B507" s="9"/>
      <c r="C507" s="9"/>
      <c r="D507" s="9"/>
      <c r="E507" s="9"/>
      <c r="F507" s="9"/>
      <c r="G507" s="9"/>
      <c r="H507" s="9"/>
      <c r="I507" s="9"/>
      <c r="J507" s="9"/>
      <c r="K507" s="9"/>
    </row>
    <row r="508" spans="1:11" hidden="1" x14ac:dyDescent="0.2">
      <c r="A508" s="9"/>
      <c r="B508" s="9"/>
      <c r="C508" s="9"/>
      <c r="D508" s="9"/>
      <c r="E508" s="9"/>
      <c r="F508" s="9"/>
      <c r="G508" s="9"/>
      <c r="H508" s="9"/>
      <c r="I508" s="9"/>
      <c r="J508" s="9"/>
      <c r="K508" s="9"/>
    </row>
    <row r="509" spans="1:11" hidden="1" x14ac:dyDescent="0.2">
      <c r="A509" s="9"/>
      <c r="B509" s="9"/>
      <c r="C509" s="9"/>
      <c r="D509" s="9"/>
      <c r="E509" s="9"/>
      <c r="F509" s="9"/>
      <c r="G509" s="9"/>
      <c r="H509" s="9"/>
      <c r="I509" s="9"/>
      <c r="J509" s="9"/>
      <c r="K509" s="9"/>
    </row>
    <row r="510" spans="1:11" hidden="1" x14ac:dyDescent="0.2">
      <c r="A510" s="9"/>
      <c r="B510" s="9"/>
      <c r="C510" s="9"/>
      <c r="D510" s="9"/>
      <c r="E510" s="9"/>
      <c r="F510" s="9"/>
      <c r="G510" s="9"/>
      <c r="H510" s="9"/>
      <c r="I510" s="9"/>
      <c r="J510" s="9"/>
      <c r="K510" s="9"/>
    </row>
    <row r="511" spans="1:11" hidden="1" x14ac:dyDescent="0.2">
      <c r="A511" s="9"/>
      <c r="B511" s="9"/>
      <c r="C511" s="9"/>
      <c r="D511" s="9"/>
      <c r="E511" s="9"/>
      <c r="F511" s="9"/>
      <c r="G511" s="9"/>
      <c r="H511" s="9"/>
      <c r="I511" s="9"/>
      <c r="J511" s="9"/>
      <c r="K511" s="9"/>
    </row>
    <row r="512" spans="1:11" hidden="1" x14ac:dyDescent="0.2">
      <c r="A512" s="9"/>
      <c r="B512" s="9"/>
      <c r="C512" s="9"/>
      <c r="D512" s="9"/>
      <c r="E512" s="9"/>
      <c r="F512" s="9"/>
      <c r="G512" s="9"/>
      <c r="H512" s="9"/>
      <c r="I512" s="9"/>
      <c r="J512" s="9"/>
      <c r="K512" s="9"/>
    </row>
    <row r="513" spans="1:11" hidden="1" x14ac:dyDescent="0.2">
      <c r="A513" s="9"/>
      <c r="B513" s="9"/>
      <c r="C513" s="9"/>
      <c r="D513" s="9"/>
      <c r="E513" s="9"/>
      <c r="F513" s="9"/>
      <c r="G513" s="9"/>
      <c r="H513" s="9"/>
      <c r="I513" s="9"/>
      <c r="J513" s="9"/>
      <c r="K513" s="9"/>
    </row>
    <row r="514" spans="1:11" hidden="1" x14ac:dyDescent="0.2">
      <c r="A514" s="9"/>
      <c r="B514" s="9"/>
      <c r="C514" s="9"/>
      <c r="D514" s="9"/>
      <c r="E514" s="9"/>
      <c r="F514" s="9"/>
      <c r="G514" s="9"/>
      <c r="H514" s="9"/>
      <c r="I514" s="9"/>
      <c r="J514" s="9"/>
      <c r="K514" s="9"/>
    </row>
    <row r="515" spans="1:11" hidden="1" x14ac:dyDescent="0.2">
      <c r="A515" s="9"/>
      <c r="B515" s="9"/>
      <c r="C515" s="9"/>
      <c r="D515" s="9"/>
      <c r="E515" s="9"/>
      <c r="F515" s="9"/>
      <c r="G515" s="9"/>
      <c r="H515" s="9"/>
      <c r="I515" s="9"/>
      <c r="J515" s="9"/>
      <c r="K515" s="9"/>
    </row>
    <row r="516" spans="1:11" hidden="1" x14ac:dyDescent="0.2">
      <c r="A516" s="9"/>
      <c r="B516" s="9"/>
      <c r="C516" s="9"/>
      <c r="D516" s="9"/>
      <c r="E516" s="9"/>
      <c r="F516" s="9"/>
      <c r="G516" s="9"/>
      <c r="H516" s="9"/>
      <c r="I516" s="9"/>
      <c r="J516" s="9"/>
      <c r="K516" s="9"/>
    </row>
    <row r="517" spans="1:11" hidden="1" x14ac:dyDescent="0.2">
      <c r="A517" s="9"/>
      <c r="B517" s="9"/>
      <c r="C517" s="9"/>
      <c r="D517" s="9"/>
      <c r="E517" s="9"/>
      <c r="F517" s="9"/>
      <c r="G517" s="9"/>
      <c r="H517" s="9"/>
      <c r="I517" s="9"/>
      <c r="J517" s="9"/>
      <c r="K517" s="9"/>
    </row>
    <row r="518" spans="1:11" hidden="1" x14ac:dyDescent="0.2">
      <c r="A518" s="9"/>
      <c r="B518" s="9"/>
      <c r="C518" s="9"/>
      <c r="D518" s="9"/>
      <c r="E518" s="9"/>
      <c r="F518" s="9"/>
      <c r="G518" s="9"/>
      <c r="H518" s="9"/>
      <c r="I518" s="9"/>
      <c r="J518" s="9"/>
      <c r="K518" s="9"/>
    </row>
    <row r="519" spans="1:11" hidden="1" x14ac:dyDescent="0.2">
      <c r="A519" s="9"/>
      <c r="B519" s="9"/>
      <c r="C519" s="9"/>
      <c r="D519" s="9"/>
      <c r="E519" s="9"/>
      <c r="F519" s="9"/>
      <c r="G519" s="9"/>
      <c r="H519" s="9"/>
      <c r="I519" s="9"/>
      <c r="J519" s="9"/>
      <c r="K519" s="9"/>
    </row>
    <row r="520" spans="1:11" hidden="1" x14ac:dyDescent="0.2">
      <c r="A520" s="9"/>
      <c r="B520" s="9"/>
      <c r="C520" s="9"/>
      <c r="D520" s="9"/>
      <c r="E520" s="9"/>
      <c r="F520" s="9"/>
      <c r="G520" s="9"/>
      <c r="H520" s="9"/>
      <c r="I520" s="9"/>
      <c r="J520" s="9"/>
      <c r="K520" s="9"/>
    </row>
    <row r="521" spans="1:11" hidden="1" x14ac:dyDescent="0.2">
      <c r="A521" s="9"/>
      <c r="B521" s="9"/>
      <c r="C521" s="9"/>
      <c r="D521" s="9"/>
      <c r="E521" s="9"/>
      <c r="F521" s="9"/>
      <c r="G521" s="9"/>
      <c r="H521" s="9"/>
      <c r="I521" s="9"/>
      <c r="J521" s="9"/>
      <c r="K521" s="9"/>
    </row>
    <row r="522" spans="1:11" hidden="1" x14ac:dyDescent="0.2">
      <c r="A522" s="9"/>
      <c r="B522" s="9"/>
      <c r="C522" s="9"/>
      <c r="D522" s="9"/>
      <c r="E522" s="9"/>
      <c r="F522" s="9"/>
      <c r="G522" s="9"/>
      <c r="H522" s="9"/>
      <c r="I522" s="9"/>
      <c r="J522" s="9"/>
      <c r="K522" s="9"/>
    </row>
    <row r="523" spans="1:11" hidden="1" x14ac:dyDescent="0.2">
      <c r="A523" s="9"/>
      <c r="B523" s="9"/>
      <c r="C523" s="9"/>
      <c r="D523" s="9"/>
      <c r="E523" s="9"/>
      <c r="F523" s="9"/>
      <c r="G523" s="9"/>
      <c r="H523" s="9"/>
      <c r="I523" s="9"/>
      <c r="J523" s="9"/>
      <c r="K523" s="9"/>
    </row>
    <row r="524" spans="1:11" hidden="1" x14ac:dyDescent="0.2">
      <c r="A524" s="9"/>
      <c r="B524" s="9"/>
      <c r="C524" s="9"/>
      <c r="D524" s="9"/>
      <c r="E524" s="9"/>
      <c r="F524" s="9"/>
      <c r="G524" s="9"/>
      <c r="H524" s="9"/>
      <c r="I524" s="9"/>
      <c r="J524" s="9"/>
      <c r="K524" s="9"/>
    </row>
    <row r="525" spans="1:11" hidden="1" x14ac:dyDescent="0.2">
      <c r="A525" s="9"/>
      <c r="B525" s="9"/>
      <c r="C525" s="9"/>
      <c r="D525" s="9"/>
      <c r="E525" s="9"/>
      <c r="F525" s="9"/>
      <c r="G525" s="9"/>
      <c r="H525" s="9"/>
      <c r="I525" s="9"/>
      <c r="J525" s="9"/>
      <c r="K525" s="9"/>
    </row>
    <row r="526" spans="1:11" hidden="1" x14ac:dyDescent="0.2">
      <c r="A526" s="9"/>
      <c r="B526" s="9"/>
      <c r="C526" s="9"/>
      <c r="D526" s="9"/>
      <c r="E526" s="9"/>
      <c r="F526" s="9"/>
      <c r="G526" s="9"/>
      <c r="H526" s="9"/>
      <c r="I526" s="9"/>
      <c r="J526" s="9"/>
      <c r="K526" s="9"/>
    </row>
    <row r="527" spans="1:11" hidden="1" x14ac:dyDescent="0.2">
      <c r="A527" s="9"/>
      <c r="B527" s="9"/>
      <c r="C527" s="9"/>
      <c r="D527" s="9"/>
      <c r="E527" s="9"/>
      <c r="F527" s="9"/>
      <c r="G527" s="9"/>
      <c r="H527" s="9"/>
      <c r="I527" s="9"/>
      <c r="J527" s="9"/>
      <c r="K527" s="9"/>
    </row>
    <row r="528" spans="1:11" hidden="1" x14ac:dyDescent="0.2">
      <c r="A528" s="9"/>
      <c r="B528" s="9"/>
      <c r="C528" s="9"/>
      <c r="D528" s="9"/>
      <c r="E528" s="9"/>
      <c r="F528" s="9"/>
      <c r="G528" s="9"/>
      <c r="H528" s="9"/>
      <c r="I528" s="9"/>
      <c r="J528" s="9"/>
      <c r="K528" s="9"/>
    </row>
    <row r="529" spans="1:11" hidden="1" x14ac:dyDescent="0.2">
      <c r="A529" s="9"/>
      <c r="B529" s="9"/>
      <c r="C529" s="9"/>
      <c r="D529" s="9"/>
      <c r="E529" s="9"/>
      <c r="F529" s="9"/>
      <c r="G529" s="9"/>
      <c r="H529" s="9"/>
      <c r="I529" s="9"/>
      <c r="J529" s="9"/>
      <c r="K529" s="9"/>
    </row>
    <row r="530" spans="1:11" hidden="1" x14ac:dyDescent="0.2">
      <c r="A530" s="9"/>
      <c r="B530" s="9"/>
      <c r="C530" s="9"/>
      <c r="D530" s="9"/>
      <c r="E530" s="9"/>
      <c r="F530" s="9"/>
      <c r="G530" s="9"/>
      <c r="H530" s="9"/>
      <c r="I530" s="9"/>
      <c r="J530" s="9"/>
      <c r="K530" s="9"/>
    </row>
    <row r="531" spans="1:11" hidden="1" x14ac:dyDescent="0.2">
      <c r="A531" s="9"/>
      <c r="B531" s="9"/>
      <c r="C531" s="9"/>
      <c r="D531" s="9"/>
      <c r="E531" s="9"/>
      <c r="F531" s="9"/>
      <c r="G531" s="9"/>
      <c r="H531" s="9"/>
      <c r="I531" s="9"/>
      <c r="J531" s="9"/>
      <c r="K531" s="9"/>
    </row>
    <row r="532" spans="1:11" hidden="1" x14ac:dyDescent="0.2">
      <c r="A532" s="9"/>
      <c r="B532" s="9"/>
      <c r="C532" s="9"/>
      <c r="D532" s="9"/>
      <c r="E532" s="9"/>
      <c r="F532" s="9"/>
      <c r="G532" s="9"/>
      <c r="H532" s="9"/>
      <c r="I532" s="9"/>
      <c r="J532" s="9"/>
      <c r="K532" s="9"/>
    </row>
    <row r="533" spans="1:11" hidden="1" x14ac:dyDescent="0.2">
      <c r="A533" s="9"/>
      <c r="B533" s="9"/>
      <c r="C533" s="9"/>
      <c r="D533" s="9"/>
      <c r="E533" s="9"/>
      <c r="F533" s="9"/>
      <c r="G533" s="9"/>
      <c r="H533" s="9"/>
      <c r="I533" s="9"/>
      <c r="J533" s="9"/>
      <c r="K533" s="9"/>
    </row>
    <row r="534" spans="1:11" hidden="1" x14ac:dyDescent="0.2">
      <c r="A534" s="9"/>
      <c r="B534" s="9"/>
      <c r="C534" s="9"/>
      <c r="D534" s="9"/>
      <c r="E534" s="9"/>
      <c r="F534" s="9"/>
      <c r="G534" s="9"/>
      <c r="H534" s="9"/>
      <c r="I534" s="9"/>
      <c r="J534" s="9"/>
      <c r="K534" s="9"/>
    </row>
    <row r="535" spans="1:11" hidden="1" x14ac:dyDescent="0.2">
      <c r="A535" s="9"/>
      <c r="B535" s="9"/>
      <c r="C535" s="9"/>
      <c r="D535" s="9"/>
      <c r="E535" s="9"/>
      <c r="F535" s="9"/>
      <c r="G535" s="9"/>
      <c r="H535" s="9"/>
      <c r="I535" s="9"/>
      <c r="J535" s="9"/>
      <c r="K535" s="9"/>
    </row>
    <row r="536" spans="1:11" hidden="1" x14ac:dyDescent="0.2">
      <c r="A536" s="9"/>
      <c r="B536" s="9"/>
      <c r="C536" s="9"/>
      <c r="D536" s="9"/>
      <c r="E536" s="9"/>
      <c r="F536" s="9"/>
      <c r="G536" s="9"/>
      <c r="H536" s="9"/>
      <c r="I536" s="9"/>
      <c r="J536" s="9"/>
      <c r="K536" s="9"/>
    </row>
    <row r="537" spans="1:11" hidden="1" x14ac:dyDescent="0.2">
      <c r="A537" s="9"/>
      <c r="B537" s="9"/>
      <c r="C537" s="9"/>
      <c r="D537" s="9"/>
      <c r="E537" s="9"/>
      <c r="F537" s="9"/>
      <c r="G537" s="9"/>
      <c r="H537" s="9"/>
      <c r="I537" s="9"/>
      <c r="J537" s="9"/>
      <c r="K537" s="9"/>
    </row>
    <row r="538" spans="1:11" hidden="1" x14ac:dyDescent="0.2">
      <c r="A538" s="9"/>
      <c r="B538" s="9"/>
      <c r="C538" s="9"/>
      <c r="D538" s="9"/>
      <c r="E538" s="9"/>
      <c r="F538" s="9"/>
      <c r="G538" s="9"/>
      <c r="H538" s="9"/>
      <c r="I538" s="9"/>
      <c r="J538" s="9"/>
      <c r="K538" s="9"/>
    </row>
    <row r="539" spans="1:11" hidden="1" x14ac:dyDescent="0.2">
      <c r="A539" s="9"/>
      <c r="B539" s="9"/>
      <c r="C539" s="9"/>
      <c r="D539" s="9"/>
      <c r="E539" s="9"/>
      <c r="F539" s="9"/>
      <c r="G539" s="9"/>
      <c r="H539" s="9"/>
      <c r="I539" s="9"/>
      <c r="J539" s="9"/>
      <c r="K539" s="9"/>
    </row>
    <row r="540" spans="1:11" hidden="1" x14ac:dyDescent="0.2">
      <c r="A540" s="9"/>
      <c r="B540" s="9"/>
      <c r="C540" s="9"/>
      <c r="D540" s="9"/>
      <c r="E540" s="9"/>
      <c r="F540" s="9"/>
      <c r="G540" s="9"/>
      <c r="H540" s="9"/>
      <c r="I540" s="9"/>
      <c r="J540" s="9"/>
      <c r="K540" s="9"/>
    </row>
    <row r="541" spans="1:11" hidden="1" x14ac:dyDescent="0.2">
      <c r="A541" s="9"/>
      <c r="B541" s="9"/>
      <c r="C541" s="9"/>
      <c r="D541" s="9"/>
      <c r="E541" s="9"/>
      <c r="F541" s="9"/>
      <c r="G541" s="9"/>
      <c r="H541" s="9"/>
      <c r="I541" s="9"/>
      <c r="J541" s="9"/>
      <c r="K541" s="9"/>
    </row>
    <row r="542" spans="1:11" hidden="1" x14ac:dyDescent="0.2">
      <c r="A542" s="9"/>
      <c r="B542" s="9"/>
      <c r="C542" s="9"/>
      <c r="D542" s="9"/>
      <c r="E542" s="9"/>
      <c r="F542" s="9"/>
      <c r="G542" s="9"/>
      <c r="H542" s="9"/>
      <c r="I542" s="9"/>
      <c r="J542" s="9"/>
      <c r="K542" s="9"/>
    </row>
    <row r="543" spans="1:11" hidden="1" x14ac:dyDescent="0.2">
      <c r="A543" s="9"/>
      <c r="B543" s="9"/>
      <c r="C543" s="9"/>
      <c r="D543" s="9"/>
      <c r="E543" s="9"/>
      <c r="F543" s="9"/>
      <c r="G543" s="9"/>
      <c r="H543" s="9"/>
      <c r="I543" s="9"/>
      <c r="J543" s="9"/>
      <c r="K543" s="9"/>
    </row>
    <row r="544" spans="1:11" hidden="1" x14ac:dyDescent="0.2">
      <c r="A544" s="9"/>
      <c r="B544" s="9"/>
      <c r="C544" s="9"/>
      <c r="D544" s="9"/>
      <c r="E544" s="9"/>
      <c r="F544" s="9"/>
      <c r="G544" s="9"/>
      <c r="H544" s="9"/>
      <c r="I544" s="9"/>
      <c r="J544" s="9"/>
      <c r="K544" s="9"/>
    </row>
    <row r="545" spans="1:11" hidden="1" x14ac:dyDescent="0.2">
      <c r="A545" s="9"/>
      <c r="B545" s="9"/>
      <c r="C545" s="9"/>
      <c r="D545" s="9"/>
      <c r="E545" s="9"/>
      <c r="F545" s="9"/>
      <c r="G545" s="9"/>
      <c r="H545" s="9"/>
      <c r="I545" s="9"/>
      <c r="J545" s="9"/>
      <c r="K545" s="9"/>
    </row>
    <row r="546" spans="1:11" hidden="1" x14ac:dyDescent="0.2">
      <c r="A546" s="9"/>
      <c r="B546" s="9"/>
      <c r="C546" s="9"/>
      <c r="D546" s="9"/>
      <c r="E546" s="9"/>
      <c r="F546" s="9"/>
      <c r="G546" s="9"/>
      <c r="H546" s="9"/>
      <c r="I546" s="9"/>
      <c r="J546" s="9"/>
      <c r="K546" s="9"/>
    </row>
    <row r="547" spans="1:11" hidden="1" x14ac:dyDescent="0.2">
      <c r="A547" s="9"/>
      <c r="B547" s="9"/>
      <c r="C547" s="9"/>
      <c r="D547" s="9"/>
      <c r="E547" s="9"/>
      <c r="F547" s="9"/>
      <c r="G547" s="9"/>
      <c r="H547" s="9"/>
      <c r="I547" s="9"/>
      <c r="J547" s="9"/>
      <c r="K547" s="9"/>
    </row>
    <row r="548" spans="1:11" hidden="1" x14ac:dyDescent="0.2">
      <c r="A548" s="9"/>
      <c r="B548" s="9"/>
      <c r="C548" s="9"/>
      <c r="D548" s="9"/>
      <c r="E548" s="9"/>
      <c r="F548" s="9"/>
      <c r="G548" s="9"/>
      <c r="H548" s="9"/>
      <c r="I548" s="9"/>
      <c r="J548" s="9"/>
      <c r="K548" s="9"/>
    </row>
    <row r="549" spans="1:11" hidden="1" x14ac:dyDescent="0.2">
      <c r="A549" s="9"/>
      <c r="B549" s="9"/>
      <c r="C549" s="9"/>
      <c r="D549" s="9"/>
      <c r="E549" s="9"/>
      <c r="F549" s="9"/>
      <c r="G549" s="9"/>
      <c r="H549" s="9"/>
      <c r="I549" s="9"/>
      <c r="J549" s="9"/>
      <c r="K549" s="9"/>
    </row>
    <row r="550" spans="1:11" hidden="1" x14ac:dyDescent="0.2">
      <c r="A550" s="9"/>
      <c r="B550" s="9"/>
      <c r="C550" s="9"/>
      <c r="D550" s="9"/>
      <c r="E550" s="9"/>
      <c r="F550" s="9"/>
      <c r="G550" s="9"/>
      <c r="H550" s="9"/>
      <c r="I550" s="9"/>
      <c r="J550" s="9"/>
      <c r="K550" s="9"/>
    </row>
    <row r="551" spans="1:11" hidden="1" x14ac:dyDescent="0.2">
      <c r="A551" s="9"/>
      <c r="B551" s="9"/>
      <c r="C551" s="9"/>
      <c r="D551" s="9"/>
      <c r="E551" s="9"/>
      <c r="F551" s="9"/>
      <c r="G551" s="9"/>
      <c r="H551" s="9"/>
      <c r="I551" s="9"/>
      <c r="J551" s="9"/>
      <c r="K551" s="9"/>
    </row>
    <row r="552" spans="1:11" hidden="1" x14ac:dyDescent="0.2">
      <c r="A552" s="9"/>
      <c r="B552" s="9"/>
      <c r="C552" s="9"/>
      <c r="D552" s="9"/>
      <c r="E552" s="9"/>
      <c r="F552" s="9"/>
      <c r="G552" s="9"/>
      <c r="H552" s="9"/>
      <c r="I552" s="9"/>
      <c r="J552" s="9"/>
      <c r="K552" s="9"/>
    </row>
    <row r="553" spans="1:11" hidden="1" x14ac:dyDescent="0.2">
      <c r="A553" s="9"/>
      <c r="B553" s="9"/>
      <c r="C553" s="9"/>
      <c r="D553" s="9"/>
      <c r="E553" s="9"/>
      <c r="F553" s="9"/>
      <c r="G553" s="9"/>
      <c r="H553" s="9"/>
      <c r="I553" s="9"/>
      <c r="J553" s="9"/>
      <c r="K553" s="9"/>
    </row>
    <row r="554" spans="1:11" hidden="1" x14ac:dyDescent="0.2">
      <c r="A554" s="9"/>
      <c r="B554" s="9"/>
      <c r="C554" s="9"/>
      <c r="D554" s="9"/>
      <c r="E554" s="9"/>
      <c r="F554" s="9"/>
      <c r="G554" s="9"/>
      <c r="H554" s="9"/>
      <c r="I554" s="9"/>
      <c r="J554" s="9"/>
      <c r="K554" s="9"/>
    </row>
    <row r="555" spans="1:11" hidden="1" x14ac:dyDescent="0.2">
      <c r="A555" s="9"/>
      <c r="B555" s="9"/>
      <c r="C555" s="9"/>
      <c r="D555" s="9"/>
      <c r="E555" s="9"/>
      <c r="F555" s="9"/>
      <c r="G555" s="9"/>
      <c r="H555" s="9"/>
      <c r="I555" s="9"/>
      <c r="J555" s="9"/>
      <c r="K555" s="9"/>
    </row>
    <row r="556" spans="1:11" hidden="1" x14ac:dyDescent="0.2">
      <c r="A556" s="9"/>
      <c r="B556" s="9"/>
      <c r="C556" s="9"/>
      <c r="D556" s="9"/>
      <c r="E556" s="9"/>
      <c r="F556" s="9"/>
      <c r="G556" s="9"/>
      <c r="H556" s="9"/>
      <c r="I556" s="9"/>
      <c r="J556" s="9"/>
      <c r="K556" s="9"/>
    </row>
    <row r="557" spans="1:11" hidden="1" x14ac:dyDescent="0.2">
      <c r="A557" s="9"/>
      <c r="B557" s="9"/>
      <c r="C557" s="9"/>
      <c r="D557" s="9"/>
      <c r="E557" s="9"/>
      <c r="F557" s="9"/>
      <c r="G557" s="9"/>
      <c r="H557" s="9"/>
      <c r="I557" s="9"/>
      <c r="J557" s="9"/>
      <c r="K557" s="9"/>
    </row>
    <row r="558" spans="1:11" hidden="1" x14ac:dyDescent="0.2">
      <c r="A558" s="9"/>
      <c r="B558" s="9"/>
      <c r="C558" s="9"/>
      <c r="D558" s="9"/>
      <c r="E558" s="9"/>
      <c r="F558" s="9"/>
      <c r="G558" s="9"/>
      <c r="H558" s="9"/>
      <c r="I558" s="9"/>
      <c r="J558" s="9"/>
      <c r="K558" s="9"/>
    </row>
    <row r="559" spans="1:11" hidden="1" x14ac:dyDescent="0.2">
      <c r="A559" s="9"/>
      <c r="B559" s="9"/>
      <c r="C559" s="9"/>
      <c r="D559" s="9"/>
      <c r="E559" s="9"/>
      <c r="F559" s="9"/>
      <c r="G559" s="9"/>
      <c r="H559" s="9"/>
      <c r="I559" s="9"/>
      <c r="J559" s="9"/>
      <c r="K559" s="9"/>
    </row>
    <row r="560" spans="1:11" hidden="1" x14ac:dyDescent="0.2">
      <c r="A560" s="9"/>
      <c r="B560" s="9"/>
      <c r="C560" s="9"/>
      <c r="D560" s="9"/>
      <c r="E560" s="9"/>
      <c r="F560" s="9"/>
      <c r="G560" s="9"/>
      <c r="H560" s="9"/>
      <c r="I560" s="9"/>
      <c r="J560" s="9"/>
      <c r="K560" s="9"/>
    </row>
    <row r="561" spans="1:11" hidden="1" x14ac:dyDescent="0.2">
      <c r="A561" s="9"/>
      <c r="B561" s="9"/>
      <c r="C561" s="9"/>
      <c r="D561" s="9"/>
      <c r="E561" s="9"/>
      <c r="F561" s="9"/>
      <c r="G561" s="9"/>
      <c r="H561" s="9"/>
      <c r="I561" s="9"/>
      <c r="J561" s="9"/>
      <c r="K561" s="9"/>
    </row>
    <row r="562" spans="1:11" hidden="1" x14ac:dyDescent="0.2">
      <c r="A562" s="9"/>
      <c r="B562" s="9"/>
      <c r="C562" s="9"/>
      <c r="D562" s="9"/>
      <c r="E562" s="9"/>
      <c r="F562" s="9"/>
      <c r="G562" s="9"/>
      <c r="H562" s="9"/>
      <c r="I562" s="9"/>
      <c r="J562" s="9"/>
      <c r="K562" s="9"/>
    </row>
    <row r="563" spans="1:11" hidden="1" x14ac:dyDescent="0.2">
      <c r="A563" s="9"/>
      <c r="B563" s="9"/>
      <c r="C563" s="9"/>
      <c r="D563" s="9"/>
      <c r="E563" s="9"/>
      <c r="F563" s="9"/>
      <c r="G563" s="9"/>
      <c r="H563" s="9"/>
      <c r="I563" s="9"/>
      <c r="J563" s="9"/>
      <c r="K563" s="9"/>
    </row>
    <row r="564" spans="1:11" hidden="1" x14ac:dyDescent="0.2">
      <c r="A564" s="9"/>
      <c r="B564" s="9"/>
      <c r="C564" s="9"/>
      <c r="D564" s="9"/>
      <c r="E564" s="9"/>
      <c r="F564" s="9"/>
      <c r="G564" s="9"/>
      <c r="H564" s="9"/>
      <c r="I564" s="9"/>
      <c r="J564" s="9"/>
      <c r="K564" s="9"/>
    </row>
    <row r="565" spans="1:11" hidden="1" x14ac:dyDescent="0.2">
      <c r="A565" s="9"/>
      <c r="B565" s="9"/>
      <c r="C565" s="9"/>
      <c r="D565" s="9"/>
      <c r="E565" s="9"/>
      <c r="F565" s="9"/>
      <c r="G565" s="9"/>
      <c r="H565" s="9"/>
      <c r="I565" s="9"/>
      <c r="J565" s="9"/>
      <c r="K565" s="9"/>
    </row>
    <row r="566" spans="1:11" hidden="1" x14ac:dyDescent="0.2">
      <c r="A566" s="9"/>
      <c r="B566" s="9"/>
      <c r="C566" s="9"/>
      <c r="D566" s="9"/>
      <c r="E566" s="9"/>
      <c r="F566" s="9"/>
      <c r="G566" s="9"/>
      <c r="H566" s="9"/>
      <c r="I566" s="9"/>
      <c r="J566" s="9"/>
      <c r="K566" s="9"/>
    </row>
    <row r="567" spans="1:11" hidden="1" x14ac:dyDescent="0.2">
      <c r="A567" s="9"/>
      <c r="B567" s="9"/>
      <c r="C567" s="9"/>
      <c r="D567" s="9"/>
      <c r="E567" s="9"/>
      <c r="F567" s="9"/>
      <c r="G567" s="9"/>
      <c r="H567" s="9"/>
      <c r="I567" s="9"/>
      <c r="J567" s="9"/>
      <c r="K567" s="9"/>
    </row>
    <row r="568" spans="1:11" hidden="1" x14ac:dyDescent="0.2">
      <c r="A568" s="9"/>
      <c r="B568" s="9"/>
      <c r="C568" s="9"/>
      <c r="D568" s="9"/>
      <c r="E568" s="9"/>
      <c r="F568" s="9"/>
      <c r="G568" s="9"/>
      <c r="H568" s="9"/>
      <c r="I568" s="9"/>
      <c r="J568" s="9"/>
      <c r="K568" s="9"/>
    </row>
    <row r="569" spans="1:11" hidden="1" x14ac:dyDescent="0.2">
      <c r="A569" s="9"/>
      <c r="B569" s="9"/>
      <c r="C569" s="9"/>
      <c r="D569" s="9"/>
      <c r="E569" s="9"/>
      <c r="F569" s="9"/>
      <c r="G569" s="9"/>
      <c r="H569" s="9"/>
      <c r="I569" s="9"/>
      <c r="J569" s="9"/>
      <c r="K569" s="9"/>
    </row>
    <row r="570" spans="1:11" hidden="1" x14ac:dyDescent="0.2">
      <c r="A570" s="9"/>
      <c r="B570" s="9"/>
      <c r="C570" s="9"/>
      <c r="D570" s="9"/>
      <c r="E570" s="9"/>
      <c r="F570" s="9"/>
      <c r="G570" s="9"/>
      <c r="H570" s="9"/>
      <c r="I570" s="9"/>
      <c r="J570" s="9"/>
      <c r="K570" s="9"/>
    </row>
    <row r="571" spans="1:11" hidden="1" x14ac:dyDescent="0.2">
      <c r="A571" s="9"/>
      <c r="B571" s="9"/>
      <c r="C571" s="9"/>
      <c r="D571" s="9"/>
      <c r="E571" s="9"/>
      <c r="F571" s="9"/>
      <c r="G571" s="9"/>
      <c r="H571" s="9"/>
      <c r="I571" s="9"/>
      <c r="J571" s="9"/>
      <c r="K571" s="9"/>
    </row>
    <row r="572" spans="1:11" hidden="1" x14ac:dyDescent="0.2">
      <c r="A572" s="9"/>
      <c r="B572" s="9"/>
      <c r="C572" s="9"/>
      <c r="D572" s="9"/>
      <c r="E572" s="9"/>
      <c r="F572" s="9"/>
      <c r="G572" s="9"/>
      <c r="H572" s="9"/>
      <c r="I572" s="9"/>
      <c r="J572" s="9"/>
      <c r="K572" s="9"/>
    </row>
    <row r="573" spans="1:11" hidden="1" x14ac:dyDescent="0.2">
      <c r="A573" s="9"/>
      <c r="B573" s="9"/>
      <c r="C573" s="9"/>
      <c r="D573" s="9"/>
      <c r="E573" s="9"/>
      <c r="F573" s="9"/>
      <c r="G573" s="9"/>
      <c r="H573" s="9"/>
      <c r="I573" s="9"/>
      <c r="J573" s="9"/>
      <c r="K573" s="9"/>
    </row>
    <row r="574" spans="1:11" hidden="1" x14ac:dyDescent="0.2">
      <c r="A574" s="9"/>
      <c r="B574" s="9"/>
      <c r="C574" s="9"/>
      <c r="D574" s="9"/>
      <c r="E574" s="9"/>
      <c r="F574" s="9"/>
      <c r="G574" s="9"/>
      <c r="H574" s="9"/>
      <c r="I574" s="9"/>
      <c r="J574" s="9"/>
      <c r="K574" s="9"/>
    </row>
    <row r="575" spans="1:11" hidden="1" x14ac:dyDescent="0.2">
      <c r="A575" s="9"/>
      <c r="B575" s="9"/>
      <c r="C575" s="9"/>
      <c r="D575" s="9"/>
      <c r="E575" s="9"/>
      <c r="F575" s="9"/>
      <c r="G575" s="9"/>
      <c r="H575" s="9"/>
      <c r="I575" s="9"/>
      <c r="J575" s="9"/>
      <c r="K575" s="9"/>
    </row>
    <row r="576" spans="1:11" hidden="1" x14ac:dyDescent="0.2">
      <c r="A576" s="9"/>
      <c r="B576" s="9"/>
      <c r="C576" s="9"/>
      <c r="D576" s="9"/>
      <c r="E576" s="9"/>
      <c r="F576" s="9"/>
      <c r="G576" s="9"/>
      <c r="H576" s="9"/>
      <c r="I576" s="9"/>
      <c r="J576" s="9"/>
      <c r="K576" s="9"/>
    </row>
    <row r="577" spans="1:11" hidden="1" x14ac:dyDescent="0.2">
      <c r="A577" s="9"/>
      <c r="B577" s="9"/>
      <c r="C577" s="9"/>
      <c r="D577" s="9"/>
      <c r="E577" s="9"/>
      <c r="F577" s="9"/>
      <c r="G577" s="9"/>
      <c r="H577" s="9"/>
      <c r="I577" s="9"/>
      <c r="J577" s="9"/>
      <c r="K577" s="9"/>
    </row>
    <row r="578" spans="1:11" hidden="1" x14ac:dyDescent="0.2">
      <c r="A578" s="9"/>
      <c r="B578" s="9"/>
      <c r="C578" s="9"/>
      <c r="D578" s="9"/>
      <c r="E578" s="9"/>
      <c r="F578" s="9"/>
      <c r="G578" s="9"/>
      <c r="H578" s="9"/>
      <c r="I578" s="9"/>
      <c r="J578" s="9"/>
      <c r="K578" s="9"/>
    </row>
    <row r="579" spans="1:11" hidden="1" x14ac:dyDescent="0.2">
      <c r="A579" s="9"/>
      <c r="B579" s="9"/>
      <c r="C579" s="9"/>
      <c r="D579" s="9"/>
      <c r="E579" s="9"/>
      <c r="F579" s="9"/>
      <c r="G579" s="9"/>
      <c r="H579" s="9"/>
      <c r="I579" s="9"/>
      <c r="J579" s="9"/>
      <c r="K579" s="9"/>
    </row>
    <row r="580" spans="1:11" hidden="1" x14ac:dyDescent="0.2">
      <c r="A580" s="9"/>
      <c r="B580" s="9"/>
      <c r="C580" s="9"/>
      <c r="D580" s="9"/>
      <c r="E580" s="9"/>
      <c r="F580" s="9"/>
      <c r="G580" s="9"/>
      <c r="H580" s="9"/>
      <c r="I580" s="9"/>
      <c r="J580" s="9"/>
      <c r="K580" s="9"/>
    </row>
    <row r="581" spans="1:11" hidden="1" x14ac:dyDescent="0.2">
      <c r="A581" s="9"/>
      <c r="B581" s="9"/>
      <c r="C581" s="9"/>
      <c r="D581" s="9"/>
      <c r="E581" s="9"/>
      <c r="F581" s="9"/>
      <c r="G581" s="9"/>
      <c r="H581" s="9"/>
      <c r="I581" s="9"/>
      <c r="J581" s="9"/>
      <c r="K581" s="9"/>
    </row>
    <row r="582" spans="1:11" hidden="1" x14ac:dyDescent="0.2">
      <c r="A582" s="9"/>
      <c r="B582" s="9"/>
      <c r="C582" s="9"/>
      <c r="D582" s="9"/>
      <c r="E582" s="9"/>
      <c r="F582" s="9"/>
      <c r="G582" s="9"/>
      <c r="H582" s="9"/>
      <c r="I582" s="9"/>
      <c r="J582" s="9"/>
      <c r="K582" s="9"/>
    </row>
    <row r="583" spans="1:11" hidden="1" x14ac:dyDescent="0.2">
      <c r="A583" s="9"/>
      <c r="B583" s="9"/>
      <c r="C583" s="9"/>
      <c r="D583" s="9"/>
      <c r="E583" s="9"/>
      <c r="F583" s="9"/>
      <c r="G583" s="9"/>
      <c r="H583" s="9"/>
      <c r="I583" s="9"/>
      <c r="J583" s="9"/>
      <c r="K583" s="9"/>
    </row>
    <row r="584" spans="1:11" hidden="1" x14ac:dyDescent="0.2">
      <c r="A584" s="9"/>
      <c r="B584" s="9"/>
      <c r="C584" s="9"/>
      <c r="D584" s="9"/>
      <c r="E584" s="9"/>
      <c r="F584" s="9"/>
      <c r="G584" s="9"/>
      <c r="H584" s="9"/>
      <c r="I584" s="9"/>
      <c r="J584" s="9"/>
      <c r="K584" s="9"/>
    </row>
    <row r="585" spans="1:11" hidden="1" x14ac:dyDescent="0.2">
      <c r="A585" s="9"/>
      <c r="B585" s="9"/>
      <c r="C585" s="9"/>
      <c r="D585" s="9"/>
      <c r="E585" s="9"/>
      <c r="F585" s="9"/>
      <c r="G585" s="9"/>
      <c r="H585" s="9"/>
      <c r="I585" s="9"/>
      <c r="J585" s="9"/>
      <c r="K585" s="9"/>
    </row>
    <row r="586" spans="1:11" hidden="1" x14ac:dyDescent="0.2">
      <c r="A586" s="9"/>
      <c r="B586" s="9"/>
      <c r="C586" s="9"/>
      <c r="D586" s="9"/>
      <c r="E586" s="9"/>
      <c r="F586" s="9"/>
      <c r="G586" s="9"/>
      <c r="H586" s="9"/>
      <c r="I586" s="9"/>
      <c r="J586" s="9"/>
      <c r="K586" s="9"/>
    </row>
    <row r="587" spans="1:11" hidden="1" x14ac:dyDescent="0.2">
      <c r="A587" s="9"/>
      <c r="B587" s="9"/>
      <c r="C587" s="9"/>
      <c r="D587" s="9"/>
      <c r="E587" s="9"/>
      <c r="F587" s="9"/>
      <c r="G587" s="9"/>
      <c r="H587" s="9"/>
      <c r="I587" s="9"/>
      <c r="J587" s="9"/>
      <c r="K587" s="9"/>
    </row>
    <row r="588" spans="1:11" hidden="1" x14ac:dyDescent="0.2">
      <c r="A588" s="9"/>
      <c r="B588" s="9"/>
      <c r="C588" s="9"/>
      <c r="D588" s="9"/>
      <c r="E588" s="9"/>
      <c r="F588" s="9"/>
      <c r="G588" s="9"/>
      <c r="H588" s="9"/>
      <c r="I588" s="9"/>
      <c r="J588" s="9"/>
      <c r="K588" s="9"/>
    </row>
    <row r="589" spans="1:11" hidden="1" x14ac:dyDescent="0.2">
      <c r="A589" s="9"/>
      <c r="B589" s="9"/>
      <c r="C589" s="9"/>
      <c r="D589" s="9"/>
      <c r="E589" s="9"/>
      <c r="F589" s="9"/>
      <c r="G589" s="9"/>
      <c r="H589" s="9"/>
      <c r="I589" s="9"/>
      <c r="J589" s="9"/>
      <c r="K589" s="9"/>
    </row>
    <row r="590" spans="1:11" hidden="1" x14ac:dyDescent="0.2">
      <c r="A590" s="9"/>
      <c r="B590" s="9"/>
      <c r="C590" s="9"/>
      <c r="D590" s="9"/>
      <c r="E590" s="9"/>
      <c r="F590" s="9"/>
      <c r="G590" s="9"/>
      <c r="H590" s="9"/>
      <c r="I590" s="9"/>
      <c r="J590" s="9"/>
      <c r="K590" s="9"/>
    </row>
    <row r="591" spans="1:11" hidden="1" x14ac:dyDescent="0.2">
      <c r="A591" s="9"/>
      <c r="B591" s="9"/>
      <c r="C591" s="9"/>
      <c r="D591" s="9"/>
      <c r="E591" s="9"/>
      <c r="F591" s="9"/>
      <c r="G591" s="9"/>
      <c r="H591" s="9"/>
      <c r="I591" s="9"/>
      <c r="J591" s="9"/>
      <c r="K591" s="9"/>
    </row>
    <row r="592" spans="1:11" hidden="1" x14ac:dyDescent="0.2">
      <c r="A592" s="9"/>
      <c r="B592" s="9"/>
      <c r="C592" s="9"/>
      <c r="D592" s="9"/>
      <c r="E592" s="9"/>
      <c r="F592" s="9"/>
      <c r="G592" s="9"/>
      <c r="H592" s="9"/>
      <c r="I592" s="9"/>
      <c r="J592" s="9"/>
      <c r="K592" s="9"/>
    </row>
    <row r="593" spans="1:11" hidden="1" x14ac:dyDescent="0.2">
      <c r="A593" s="9"/>
      <c r="B593" s="9"/>
      <c r="C593" s="9"/>
      <c r="D593" s="9"/>
      <c r="E593" s="9"/>
      <c r="F593" s="9"/>
      <c r="G593" s="9"/>
      <c r="H593" s="9"/>
      <c r="I593" s="9"/>
      <c r="J593" s="9"/>
      <c r="K593" s="9"/>
    </row>
    <row r="594" spans="1:11" hidden="1" x14ac:dyDescent="0.2">
      <c r="A594" s="9"/>
      <c r="B594" s="9"/>
      <c r="C594" s="9"/>
      <c r="D594" s="9"/>
      <c r="E594" s="9"/>
      <c r="F594" s="9"/>
      <c r="G594" s="9"/>
      <c r="H594" s="9"/>
      <c r="I594" s="9"/>
      <c r="J594" s="9"/>
      <c r="K594" s="9"/>
    </row>
    <row r="595" spans="1:11" hidden="1" x14ac:dyDescent="0.2">
      <c r="A595" s="9"/>
      <c r="B595" s="9"/>
      <c r="C595" s="9"/>
      <c r="D595" s="9"/>
      <c r="E595" s="9"/>
      <c r="F595" s="9"/>
      <c r="G595" s="9"/>
      <c r="H595" s="9"/>
      <c r="I595" s="9"/>
      <c r="J595" s="9"/>
      <c r="K595" s="9"/>
    </row>
    <row r="596" spans="1:11" hidden="1" x14ac:dyDescent="0.2">
      <c r="A596" s="9"/>
      <c r="B596" s="9"/>
      <c r="C596" s="9"/>
      <c r="D596" s="9"/>
      <c r="E596" s="9"/>
      <c r="F596" s="9"/>
      <c r="G596" s="9"/>
      <c r="H596" s="9"/>
      <c r="I596" s="9"/>
      <c r="J596" s="9"/>
      <c r="K596" s="9"/>
    </row>
    <row r="597" spans="1:11" hidden="1" x14ac:dyDescent="0.2">
      <c r="A597" s="9"/>
      <c r="B597" s="9"/>
      <c r="C597" s="9"/>
      <c r="D597" s="9"/>
      <c r="E597" s="9"/>
      <c r="F597" s="9"/>
      <c r="G597" s="9"/>
      <c r="H597" s="9"/>
      <c r="I597" s="9"/>
      <c r="J597" s="9"/>
      <c r="K597" s="9"/>
    </row>
    <row r="598" spans="1:11" hidden="1" x14ac:dyDescent="0.2">
      <c r="A598" s="9"/>
      <c r="B598" s="9"/>
      <c r="C598" s="9"/>
      <c r="D598" s="9"/>
      <c r="E598" s="9"/>
      <c r="F598" s="9"/>
      <c r="G598" s="9"/>
      <c r="H598" s="9"/>
      <c r="I598" s="9"/>
      <c r="J598" s="9"/>
      <c r="K598" s="9"/>
    </row>
    <row r="599" spans="1:11" hidden="1" x14ac:dyDescent="0.2">
      <c r="A599" s="9"/>
      <c r="B599" s="9"/>
      <c r="C599" s="9"/>
      <c r="D599" s="9"/>
      <c r="E599" s="9"/>
      <c r="F599" s="9"/>
      <c r="G599" s="9"/>
      <c r="H599" s="9"/>
      <c r="I599" s="9"/>
      <c r="J599" s="9"/>
      <c r="K599" s="9"/>
    </row>
    <row r="600" spans="1:11" hidden="1" x14ac:dyDescent="0.2">
      <c r="A600" s="9"/>
      <c r="B600" s="9"/>
      <c r="C600" s="9"/>
      <c r="D600" s="9"/>
      <c r="E600" s="9"/>
      <c r="F600" s="9"/>
      <c r="G600" s="9"/>
      <c r="H600" s="9"/>
      <c r="I600" s="9"/>
      <c r="J600" s="9"/>
      <c r="K600" s="9"/>
    </row>
    <row r="601" spans="1:11" hidden="1" x14ac:dyDescent="0.2">
      <c r="A601" s="9"/>
      <c r="B601" s="9"/>
      <c r="C601" s="9"/>
      <c r="D601" s="9"/>
      <c r="E601" s="9"/>
      <c r="F601" s="9"/>
      <c r="G601" s="9"/>
      <c r="H601" s="9"/>
      <c r="I601" s="9"/>
      <c r="J601" s="9"/>
      <c r="K601" s="9"/>
    </row>
    <row r="602" spans="1:11" hidden="1" x14ac:dyDescent="0.2">
      <c r="A602" s="9"/>
      <c r="B602" s="9"/>
      <c r="C602" s="9"/>
      <c r="D602" s="9"/>
      <c r="E602" s="9"/>
      <c r="F602" s="9"/>
      <c r="G602" s="9"/>
      <c r="H602" s="9"/>
      <c r="I602" s="9"/>
      <c r="J602" s="9"/>
      <c r="K602" s="9"/>
    </row>
    <row r="603" spans="1:11" hidden="1" x14ac:dyDescent="0.2">
      <c r="A603" s="9"/>
      <c r="B603" s="9"/>
      <c r="C603" s="9"/>
      <c r="D603" s="9"/>
      <c r="E603" s="9"/>
      <c r="F603" s="9"/>
      <c r="G603" s="9"/>
      <c r="H603" s="9"/>
      <c r="I603" s="9"/>
      <c r="J603" s="9"/>
      <c r="K603" s="9"/>
    </row>
    <row r="604" spans="1:11" hidden="1" x14ac:dyDescent="0.2">
      <c r="A604" s="9"/>
      <c r="B604" s="9"/>
      <c r="C604" s="9"/>
      <c r="D604" s="9"/>
      <c r="E604" s="9"/>
      <c r="F604" s="9"/>
      <c r="G604" s="9"/>
      <c r="H604" s="9"/>
      <c r="I604" s="9"/>
      <c r="J604" s="9"/>
      <c r="K604" s="9"/>
    </row>
    <row r="605" spans="1:11" hidden="1" x14ac:dyDescent="0.2">
      <c r="A605" s="9"/>
      <c r="B605" s="9"/>
      <c r="C605" s="9"/>
      <c r="D605" s="9"/>
      <c r="E605" s="9"/>
      <c r="F605" s="9"/>
      <c r="G605" s="9"/>
      <c r="H605" s="9"/>
      <c r="I605" s="9"/>
      <c r="J605" s="9"/>
      <c r="K605" s="9"/>
    </row>
    <row r="606" spans="1:11" hidden="1" x14ac:dyDescent="0.2">
      <c r="A606" s="9"/>
      <c r="B606" s="9"/>
      <c r="C606" s="9"/>
      <c r="D606" s="9"/>
      <c r="E606" s="9"/>
      <c r="F606" s="9"/>
      <c r="G606" s="9"/>
      <c r="H606" s="9"/>
      <c r="I606" s="9"/>
      <c r="J606" s="9"/>
      <c r="K606" s="9"/>
    </row>
    <row r="607" spans="1:11" hidden="1" x14ac:dyDescent="0.2">
      <c r="A607" s="9"/>
      <c r="B607" s="9"/>
      <c r="C607" s="9"/>
      <c r="D607" s="9"/>
      <c r="E607" s="9"/>
      <c r="F607" s="9"/>
      <c r="G607" s="9"/>
      <c r="H607" s="9"/>
      <c r="I607" s="9"/>
      <c r="J607" s="9"/>
      <c r="K607" s="9"/>
    </row>
    <row r="608" spans="1:11" hidden="1" x14ac:dyDescent="0.2">
      <c r="A608" s="9"/>
      <c r="B608" s="9"/>
      <c r="C608" s="9"/>
      <c r="D608" s="9"/>
      <c r="E608" s="9"/>
      <c r="F608" s="9"/>
      <c r="G608" s="9"/>
      <c r="H608" s="9"/>
      <c r="I608" s="9"/>
      <c r="J608" s="9"/>
      <c r="K608" s="9"/>
    </row>
    <row r="609" spans="1:11" hidden="1" x14ac:dyDescent="0.2">
      <c r="A609" s="9"/>
      <c r="B609" s="9"/>
      <c r="C609" s="9"/>
      <c r="D609" s="9"/>
      <c r="E609" s="9"/>
      <c r="F609" s="9"/>
      <c r="G609" s="9"/>
      <c r="H609" s="9"/>
      <c r="I609" s="9"/>
      <c r="J609" s="9"/>
      <c r="K609" s="9"/>
    </row>
    <row r="610" spans="1:11" hidden="1" x14ac:dyDescent="0.2">
      <c r="A610" s="9"/>
      <c r="B610" s="9"/>
      <c r="C610" s="9"/>
      <c r="D610" s="9"/>
      <c r="E610" s="9"/>
      <c r="F610" s="9"/>
      <c r="G610" s="9"/>
      <c r="H610" s="9"/>
      <c r="I610" s="9"/>
      <c r="J610" s="9"/>
      <c r="K610" s="9"/>
    </row>
    <row r="611" spans="1:11" hidden="1" x14ac:dyDescent="0.2">
      <c r="A611" s="9"/>
      <c r="B611" s="9"/>
      <c r="C611" s="9"/>
      <c r="D611" s="9"/>
      <c r="E611" s="9"/>
      <c r="F611" s="9"/>
      <c r="G611" s="9"/>
      <c r="H611" s="9"/>
      <c r="I611" s="9"/>
      <c r="J611" s="9"/>
      <c r="K611" s="9"/>
    </row>
    <row r="612" spans="1:11" hidden="1" x14ac:dyDescent="0.2">
      <c r="A612" s="9"/>
      <c r="B612" s="9"/>
      <c r="C612" s="9"/>
      <c r="D612" s="9"/>
      <c r="E612" s="9"/>
      <c r="F612" s="9"/>
      <c r="G612" s="9"/>
      <c r="H612" s="9"/>
      <c r="I612" s="9"/>
      <c r="J612" s="9"/>
      <c r="K612" s="9"/>
    </row>
    <row r="613" spans="1:11" hidden="1" x14ac:dyDescent="0.2">
      <c r="A613" s="9"/>
      <c r="B613" s="9"/>
      <c r="C613" s="9"/>
      <c r="D613" s="9"/>
      <c r="E613" s="9"/>
      <c r="F613" s="9"/>
      <c r="G613" s="9"/>
      <c r="H613" s="9"/>
      <c r="I613" s="9"/>
      <c r="J613" s="9"/>
      <c r="K613" s="9"/>
    </row>
    <row r="614" spans="1:11" hidden="1" x14ac:dyDescent="0.2">
      <c r="A614" s="9"/>
      <c r="B614" s="9"/>
      <c r="C614" s="9"/>
      <c r="D614" s="9"/>
      <c r="E614" s="9"/>
      <c r="F614" s="9"/>
      <c r="G614" s="9"/>
      <c r="H614" s="9"/>
      <c r="I614" s="9"/>
      <c r="J614" s="9"/>
      <c r="K614" s="9"/>
    </row>
    <row r="615" spans="1:11" hidden="1" x14ac:dyDescent="0.2">
      <c r="A615" s="9"/>
      <c r="B615" s="9"/>
      <c r="C615" s="9"/>
      <c r="D615" s="9"/>
      <c r="E615" s="9"/>
      <c r="F615" s="9"/>
      <c r="G615" s="9"/>
      <c r="H615" s="9"/>
      <c r="I615" s="9"/>
      <c r="J615" s="9"/>
      <c r="K615" s="9"/>
    </row>
    <row r="616" spans="1:11" hidden="1" x14ac:dyDescent="0.2">
      <c r="A616" s="9"/>
      <c r="B616" s="9"/>
      <c r="C616" s="9"/>
      <c r="D616" s="9"/>
      <c r="E616" s="9"/>
      <c r="F616" s="9"/>
      <c r="G616" s="9"/>
      <c r="H616" s="9"/>
      <c r="I616" s="9"/>
      <c r="J616" s="9"/>
      <c r="K616" s="9"/>
    </row>
    <row r="617" spans="1:11" hidden="1" x14ac:dyDescent="0.2">
      <c r="A617" s="9"/>
      <c r="B617" s="9"/>
      <c r="C617" s="9"/>
      <c r="D617" s="9"/>
      <c r="E617" s="9"/>
      <c r="F617" s="9"/>
      <c r="G617" s="9"/>
      <c r="H617" s="9"/>
      <c r="I617" s="9"/>
      <c r="J617" s="9"/>
      <c r="K617" s="9"/>
    </row>
    <row r="618" spans="1:11" hidden="1" x14ac:dyDescent="0.2">
      <c r="A618" s="9"/>
      <c r="B618" s="9"/>
      <c r="C618" s="9"/>
      <c r="D618" s="9"/>
      <c r="E618" s="9"/>
      <c r="F618" s="9"/>
      <c r="G618" s="9"/>
      <c r="H618" s="9"/>
      <c r="I618" s="9"/>
      <c r="J618" s="9"/>
      <c r="K618" s="9"/>
    </row>
    <row r="619" spans="1:11" hidden="1" x14ac:dyDescent="0.2">
      <c r="A619" s="9"/>
      <c r="B619" s="9"/>
      <c r="C619" s="9"/>
      <c r="D619" s="9"/>
      <c r="E619" s="9"/>
      <c r="F619" s="9"/>
      <c r="G619" s="9"/>
      <c r="H619" s="9"/>
      <c r="I619" s="9"/>
      <c r="J619" s="9"/>
      <c r="K619" s="9"/>
    </row>
    <row r="620" spans="1:11" hidden="1" x14ac:dyDescent="0.2">
      <c r="A620" s="9"/>
      <c r="B620" s="9"/>
      <c r="C620" s="9"/>
      <c r="D620" s="9"/>
      <c r="E620" s="9"/>
      <c r="F620" s="9"/>
      <c r="G620" s="9"/>
      <c r="H620" s="9"/>
      <c r="I620" s="9"/>
      <c r="J620" s="9"/>
      <c r="K620" s="9"/>
    </row>
    <row r="621" spans="1:11" hidden="1" x14ac:dyDescent="0.2">
      <c r="A621" s="9"/>
      <c r="B621" s="9"/>
      <c r="C621" s="9"/>
      <c r="D621" s="9"/>
      <c r="E621" s="9"/>
      <c r="F621" s="9"/>
      <c r="G621" s="9"/>
      <c r="H621" s="9"/>
      <c r="I621" s="9"/>
      <c r="J621" s="9"/>
      <c r="K621" s="9"/>
    </row>
    <row r="622" spans="1:11" hidden="1" x14ac:dyDescent="0.2">
      <c r="A622" s="9"/>
      <c r="B622" s="9"/>
      <c r="C622" s="9"/>
      <c r="D622" s="9"/>
      <c r="E622" s="9"/>
      <c r="F622" s="9"/>
      <c r="G622" s="9"/>
      <c r="H622" s="9"/>
      <c r="I622" s="9"/>
      <c r="J622" s="9"/>
      <c r="K622" s="9"/>
    </row>
    <row r="623" spans="1:11" hidden="1" x14ac:dyDescent="0.2">
      <c r="A623" s="9"/>
      <c r="B623" s="9"/>
      <c r="C623" s="9"/>
      <c r="D623" s="9"/>
      <c r="E623" s="9"/>
      <c r="F623" s="9"/>
      <c r="G623" s="9"/>
      <c r="H623" s="9"/>
      <c r="I623" s="9"/>
      <c r="J623" s="9"/>
      <c r="K623" s="9"/>
    </row>
    <row r="624" spans="1:11" hidden="1" x14ac:dyDescent="0.2">
      <c r="A624" s="9"/>
      <c r="B624" s="9"/>
      <c r="C624" s="9"/>
      <c r="D624" s="9"/>
      <c r="E624" s="9"/>
      <c r="F624" s="9"/>
      <c r="G624" s="9"/>
      <c r="H624" s="9"/>
      <c r="I624" s="9"/>
      <c r="J624" s="9"/>
      <c r="K624" s="9"/>
    </row>
    <row r="625" spans="1:11" hidden="1" x14ac:dyDescent="0.2">
      <c r="A625" s="9"/>
      <c r="B625" s="9"/>
      <c r="C625" s="9"/>
      <c r="D625" s="9"/>
      <c r="E625" s="9"/>
      <c r="F625" s="9"/>
      <c r="G625" s="9"/>
      <c r="H625" s="9"/>
      <c r="I625" s="9"/>
      <c r="J625" s="9"/>
      <c r="K625" s="9"/>
    </row>
    <row r="626" spans="1:11" hidden="1" x14ac:dyDescent="0.2">
      <c r="A626" s="9"/>
      <c r="B626" s="9"/>
      <c r="C626" s="9"/>
      <c r="D626" s="9"/>
      <c r="E626" s="9"/>
      <c r="F626" s="9"/>
      <c r="G626" s="9"/>
      <c r="H626" s="9"/>
      <c r="I626" s="9"/>
      <c r="J626" s="9"/>
      <c r="K626" s="9"/>
    </row>
    <row r="627" spans="1:11" hidden="1" x14ac:dyDescent="0.2">
      <c r="A627" s="9"/>
      <c r="B627" s="9"/>
      <c r="C627" s="9"/>
      <c r="D627" s="9"/>
      <c r="E627" s="9"/>
      <c r="F627" s="9"/>
      <c r="G627" s="9"/>
      <c r="H627" s="9"/>
      <c r="I627" s="9"/>
      <c r="J627" s="9"/>
      <c r="K627" s="9"/>
    </row>
    <row r="628" spans="1:11" hidden="1" x14ac:dyDescent="0.2">
      <c r="A628" s="9"/>
      <c r="B628" s="9"/>
      <c r="C628" s="9"/>
      <c r="D628" s="9"/>
      <c r="E628" s="9"/>
      <c r="F628" s="9"/>
      <c r="G628" s="9"/>
      <c r="H628" s="9"/>
      <c r="I628" s="9"/>
      <c r="J628" s="9"/>
      <c r="K628" s="9"/>
    </row>
    <row r="629" spans="1:11" hidden="1" x14ac:dyDescent="0.2">
      <c r="A629" s="9"/>
      <c r="B629" s="9"/>
      <c r="C629" s="9"/>
      <c r="D629" s="9"/>
      <c r="E629" s="9"/>
      <c r="F629" s="9"/>
      <c r="G629" s="9"/>
      <c r="H629" s="9"/>
      <c r="I629" s="9"/>
      <c r="J629" s="9"/>
      <c r="K629" s="9"/>
    </row>
    <row r="630" spans="1:11" hidden="1" x14ac:dyDescent="0.2">
      <c r="A630" s="9"/>
      <c r="B630" s="9"/>
      <c r="C630" s="9"/>
      <c r="D630" s="9"/>
      <c r="E630" s="9"/>
      <c r="F630" s="9"/>
      <c r="G630" s="9"/>
      <c r="H630" s="9"/>
      <c r="I630" s="9"/>
      <c r="J630" s="9"/>
      <c r="K630" s="9"/>
    </row>
    <row r="631" spans="1:11" hidden="1" x14ac:dyDescent="0.2">
      <c r="A631" s="9"/>
      <c r="B631" s="9"/>
      <c r="C631" s="9"/>
      <c r="D631" s="9"/>
      <c r="E631" s="9"/>
      <c r="F631" s="9"/>
      <c r="G631" s="9"/>
      <c r="H631" s="9"/>
      <c r="I631" s="9"/>
      <c r="J631" s="9"/>
      <c r="K631" s="9"/>
    </row>
    <row r="632" spans="1:11" hidden="1" x14ac:dyDescent="0.2">
      <c r="A632" s="9"/>
      <c r="B632" s="9"/>
      <c r="C632" s="9"/>
      <c r="D632" s="9"/>
      <c r="E632" s="9"/>
      <c r="F632" s="9"/>
      <c r="G632" s="9"/>
      <c r="H632" s="9"/>
      <c r="I632" s="9"/>
      <c r="J632" s="9"/>
      <c r="K632" s="9"/>
    </row>
    <row r="633" spans="1:11" hidden="1" x14ac:dyDescent="0.2">
      <c r="A633" s="9"/>
      <c r="B633" s="9"/>
      <c r="C633" s="9"/>
      <c r="D633" s="9"/>
      <c r="E633" s="9"/>
      <c r="F633" s="9"/>
      <c r="G633" s="9"/>
      <c r="H633" s="9"/>
      <c r="I633" s="9"/>
      <c r="J633" s="9"/>
      <c r="K633" s="9"/>
    </row>
    <row r="634" spans="1:11" hidden="1" x14ac:dyDescent="0.2">
      <c r="A634" s="9"/>
      <c r="B634" s="9"/>
      <c r="C634" s="9"/>
      <c r="D634" s="9"/>
      <c r="E634" s="9"/>
      <c r="F634" s="9"/>
      <c r="G634" s="9"/>
      <c r="H634" s="9"/>
      <c r="I634" s="9"/>
      <c r="J634" s="9"/>
      <c r="K634" s="9"/>
    </row>
    <row r="635" spans="1:11" hidden="1" x14ac:dyDescent="0.2">
      <c r="A635" s="9"/>
      <c r="B635" s="9"/>
      <c r="C635" s="9"/>
      <c r="D635" s="9"/>
      <c r="E635" s="9"/>
      <c r="F635" s="9"/>
      <c r="G635" s="9"/>
      <c r="H635" s="9"/>
      <c r="I635" s="9"/>
      <c r="J635" s="9"/>
      <c r="K635" s="9"/>
    </row>
    <row r="636" spans="1:11" hidden="1" x14ac:dyDescent="0.2">
      <c r="A636" s="9"/>
      <c r="B636" s="9"/>
      <c r="C636" s="9"/>
      <c r="D636" s="9"/>
      <c r="E636" s="9"/>
      <c r="F636" s="9"/>
      <c r="G636" s="9"/>
      <c r="H636" s="9"/>
      <c r="I636" s="9"/>
      <c r="J636" s="9"/>
      <c r="K636" s="9"/>
    </row>
    <row r="637" spans="1:11" hidden="1" x14ac:dyDescent="0.2">
      <c r="A637" s="9"/>
      <c r="B637" s="9"/>
      <c r="C637" s="9"/>
      <c r="D637" s="9"/>
      <c r="E637" s="9"/>
      <c r="F637" s="9"/>
      <c r="G637" s="9"/>
      <c r="H637" s="9"/>
      <c r="I637" s="9"/>
      <c r="J637" s="9"/>
      <c r="K637" s="9"/>
    </row>
    <row r="638" spans="1:11" hidden="1" x14ac:dyDescent="0.2">
      <c r="A638" s="9"/>
      <c r="B638" s="9"/>
      <c r="C638" s="9"/>
      <c r="D638" s="9"/>
      <c r="E638" s="9"/>
      <c r="F638" s="9"/>
      <c r="G638" s="9"/>
      <c r="H638" s="9"/>
      <c r="I638" s="9"/>
      <c r="J638" s="9"/>
      <c r="K638" s="9"/>
    </row>
    <row r="639" spans="1:11" hidden="1" x14ac:dyDescent="0.2">
      <c r="A639" s="9"/>
      <c r="B639" s="9"/>
      <c r="C639" s="9"/>
      <c r="D639" s="9"/>
      <c r="E639" s="9"/>
      <c r="F639" s="9"/>
      <c r="G639" s="9"/>
      <c r="H639" s="9"/>
      <c r="I639" s="9"/>
      <c r="J639" s="9"/>
      <c r="K639" s="9"/>
    </row>
    <row r="640" spans="1:11" hidden="1" x14ac:dyDescent="0.2">
      <c r="A640" s="9"/>
      <c r="B640" s="9"/>
      <c r="C640" s="9"/>
      <c r="D640" s="9"/>
      <c r="E640" s="9"/>
      <c r="F640" s="9"/>
      <c r="G640" s="9"/>
      <c r="H640" s="9"/>
      <c r="I640" s="9"/>
      <c r="J640" s="9"/>
      <c r="K640" s="9"/>
    </row>
    <row r="641" spans="1:11" hidden="1" x14ac:dyDescent="0.2">
      <c r="A641" s="9"/>
      <c r="B641" s="9"/>
      <c r="C641" s="9"/>
      <c r="D641" s="9"/>
      <c r="E641" s="9"/>
      <c r="F641" s="9"/>
      <c r="G641" s="9"/>
      <c r="H641" s="9"/>
      <c r="I641" s="9"/>
      <c r="J641" s="9"/>
      <c r="K641" s="9"/>
    </row>
    <row r="642" spans="1:11" hidden="1" x14ac:dyDescent="0.2">
      <c r="A642" s="9"/>
      <c r="B642" s="9"/>
      <c r="C642" s="9"/>
      <c r="D642" s="9"/>
      <c r="E642" s="9"/>
      <c r="F642" s="9"/>
      <c r="G642" s="9"/>
      <c r="H642" s="9"/>
      <c r="I642" s="9"/>
      <c r="J642" s="9"/>
      <c r="K642" s="9"/>
    </row>
    <row r="643" spans="1:11" hidden="1" x14ac:dyDescent="0.2">
      <c r="A643" s="9"/>
      <c r="B643" s="9"/>
      <c r="C643" s="9"/>
      <c r="D643" s="9"/>
      <c r="E643" s="9"/>
      <c r="F643" s="9"/>
      <c r="G643" s="9"/>
      <c r="H643" s="9"/>
      <c r="I643" s="9"/>
      <c r="J643" s="9"/>
      <c r="K643" s="9"/>
    </row>
    <row r="644" spans="1:11" hidden="1" x14ac:dyDescent="0.2">
      <c r="A644" s="9"/>
      <c r="B644" s="9"/>
      <c r="C644" s="9"/>
      <c r="D644" s="9"/>
      <c r="E644" s="9"/>
      <c r="F644" s="9"/>
      <c r="G644" s="9"/>
      <c r="H644" s="9"/>
      <c r="I644" s="9"/>
      <c r="J644" s="9"/>
      <c r="K644" s="9"/>
    </row>
    <row r="645" spans="1:11" hidden="1" x14ac:dyDescent="0.2">
      <c r="A645" s="9"/>
      <c r="B645" s="9"/>
      <c r="C645" s="9"/>
      <c r="D645" s="9"/>
      <c r="E645" s="9"/>
      <c r="F645" s="9"/>
      <c r="G645" s="9"/>
      <c r="H645" s="9"/>
      <c r="I645" s="9"/>
      <c r="J645" s="9"/>
      <c r="K645" s="9"/>
    </row>
    <row r="646" spans="1:11" hidden="1" x14ac:dyDescent="0.2">
      <c r="A646" s="9"/>
      <c r="B646" s="9"/>
      <c r="C646" s="9"/>
      <c r="D646" s="9"/>
      <c r="E646" s="9"/>
      <c r="F646" s="9"/>
      <c r="G646" s="9"/>
      <c r="H646" s="9"/>
      <c r="I646" s="9"/>
      <c r="J646" s="9"/>
      <c r="K646" s="9"/>
    </row>
    <row r="647" spans="1:11" hidden="1" x14ac:dyDescent="0.2">
      <c r="A647" s="9"/>
      <c r="B647" s="9"/>
      <c r="C647" s="9"/>
      <c r="D647" s="9"/>
      <c r="E647" s="9"/>
      <c r="F647" s="9"/>
      <c r="G647" s="9"/>
      <c r="H647" s="9"/>
      <c r="I647" s="9"/>
      <c r="J647" s="9"/>
      <c r="K647" s="9"/>
    </row>
    <row r="648" spans="1:11" hidden="1" x14ac:dyDescent="0.2">
      <c r="A648" s="9"/>
      <c r="B648" s="9"/>
      <c r="C648" s="9"/>
      <c r="D648" s="9"/>
      <c r="E648" s="9"/>
      <c r="F648" s="9"/>
      <c r="G648" s="9"/>
      <c r="H648" s="9"/>
      <c r="I648" s="9"/>
      <c r="J648" s="9"/>
      <c r="K648" s="9"/>
    </row>
    <row r="649" spans="1:11" hidden="1" x14ac:dyDescent="0.2">
      <c r="A649" s="9"/>
      <c r="B649" s="9"/>
      <c r="C649" s="9"/>
      <c r="D649" s="9"/>
      <c r="E649" s="9"/>
      <c r="F649" s="9"/>
      <c r="G649" s="9"/>
      <c r="H649" s="9"/>
      <c r="I649" s="9"/>
      <c r="J649" s="9"/>
      <c r="K649" s="9"/>
    </row>
    <row r="650" spans="1:11" hidden="1" x14ac:dyDescent="0.2">
      <c r="A650" s="9"/>
      <c r="B650" s="9"/>
      <c r="C650" s="9"/>
      <c r="D650" s="9"/>
      <c r="E650" s="9"/>
      <c r="F650" s="9"/>
      <c r="G650" s="9"/>
      <c r="H650" s="9"/>
      <c r="I650" s="9"/>
      <c r="J650" s="9"/>
      <c r="K650" s="9"/>
    </row>
    <row r="651" spans="1:11" hidden="1" x14ac:dyDescent="0.2">
      <c r="A651" s="9"/>
      <c r="B651" s="9"/>
      <c r="C651" s="9"/>
      <c r="D651" s="9"/>
      <c r="E651" s="9"/>
      <c r="F651" s="9"/>
      <c r="G651" s="9"/>
      <c r="H651" s="9"/>
      <c r="I651" s="9"/>
      <c r="J651" s="9"/>
      <c r="K651" s="9"/>
    </row>
    <row r="652" spans="1:11" hidden="1" x14ac:dyDescent="0.2">
      <c r="A652" s="9"/>
      <c r="B652" s="9"/>
      <c r="C652" s="9"/>
      <c r="D652" s="9"/>
      <c r="E652" s="9"/>
      <c r="F652" s="9"/>
      <c r="G652" s="9"/>
      <c r="H652" s="9"/>
      <c r="I652" s="9"/>
      <c r="J652" s="9"/>
      <c r="K652" s="9"/>
    </row>
    <row r="653" spans="1:11" hidden="1" x14ac:dyDescent="0.2">
      <c r="A653" s="9"/>
      <c r="B653" s="9"/>
      <c r="C653" s="9"/>
      <c r="D653" s="9"/>
      <c r="E653" s="9"/>
      <c r="F653" s="9"/>
      <c r="G653" s="9"/>
      <c r="H653" s="9"/>
      <c r="I653" s="9"/>
      <c r="J653" s="9"/>
      <c r="K653" s="9"/>
    </row>
    <row r="654" spans="1:11" hidden="1" x14ac:dyDescent="0.2">
      <c r="A654" s="9"/>
      <c r="B654" s="9"/>
      <c r="C654" s="9"/>
      <c r="D654" s="9"/>
      <c r="E654" s="9"/>
      <c r="F654" s="9"/>
      <c r="G654" s="9"/>
      <c r="H654" s="9"/>
      <c r="I654" s="9"/>
      <c r="J654" s="9"/>
      <c r="K654" s="9"/>
    </row>
    <row r="655" spans="1:11" hidden="1" x14ac:dyDescent="0.2">
      <c r="A655" s="9"/>
      <c r="B655" s="9"/>
      <c r="C655" s="9"/>
      <c r="D655" s="9"/>
      <c r="E655" s="9"/>
      <c r="F655" s="9"/>
      <c r="G655" s="9"/>
      <c r="H655" s="9"/>
      <c r="I655" s="9"/>
      <c r="J655" s="9"/>
      <c r="K655" s="9"/>
    </row>
    <row r="656" spans="1:11" hidden="1" x14ac:dyDescent="0.2">
      <c r="A656" s="9"/>
      <c r="B656" s="9"/>
      <c r="C656" s="9"/>
      <c r="D656" s="9"/>
      <c r="E656" s="9"/>
      <c r="F656" s="9"/>
      <c r="G656" s="9"/>
      <c r="H656" s="9"/>
      <c r="I656" s="9"/>
      <c r="J656" s="9"/>
      <c r="K656" s="9"/>
    </row>
    <row r="657" spans="1:11" hidden="1" x14ac:dyDescent="0.2">
      <c r="A657" s="9"/>
      <c r="B657" s="9"/>
      <c r="C657" s="9"/>
      <c r="D657" s="9"/>
      <c r="E657" s="9"/>
      <c r="F657" s="9"/>
      <c r="G657" s="9"/>
      <c r="H657" s="9"/>
      <c r="I657" s="9"/>
      <c r="J657" s="9"/>
      <c r="K657" s="9"/>
    </row>
    <row r="658" spans="1:11" hidden="1" x14ac:dyDescent="0.2">
      <c r="A658" s="9"/>
      <c r="B658" s="9"/>
      <c r="C658" s="9"/>
      <c r="D658" s="9"/>
      <c r="E658" s="9"/>
      <c r="F658" s="9"/>
      <c r="G658" s="9"/>
      <c r="H658" s="9"/>
      <c r="I658" s="9"/>
      <c r="J658" s="9"/>
      <c r="K658" s="9"/>
    </row>
    <row r="659" spans="1:11" hidden="1" x14ac:dyDescent="0.2">
      <c r="A659" s="9"/>
      <c r="B659" s="9"/>
      <c r="C659" s="9"/>
      <c r="D659" s="9"/>
      <c r="E659" s="9"/>
      <c r="F659" s="9"/>
      <c r="G659" s="9"/>
      <c r="H659" s="9"/>
      <c r="I659" s="9"/>
      <c r="J659" s="9"/>
      <c r="K659" s="9"/>
    </row>
    <row r="660" spans="1:11" hidden="1" x14ac:dyDescent="0.2">
      <c r="A660" s="9"/>
      <c r="B660" s="9"/>
      <c r="C660" s="9"/>
      <c r="D660" s="9"/>
      <c r="E660" s="9"/>
      <c r="F660" s="9"/>
      <c r="G660" s="9"/>
      <c r="H660" s="9"/>
      <c r="I660" s="9"/>
      <c r="J660" s="9"/>
      <c r="K660" s="9"/>
    </row>
    <row r="661" spans="1:11" hidden="1" x14ac:dyDescent="0.2">
      <c r="A661" s="9"/>
      <c r="B661" s="9"/>
      <c r="C661" s="9"/>
      <c r="D661" s="9"/>
      <c r="E661" s="9"/>
      <c r="F661" s="9"/>
      <c r="G661" s="9"/>
      <c r="H661" s="9"/>
      <c r="I661" s="9"/>
      <c r="J661" s="9"/>
      <c r="K661" s="9"/>
    </row>
    <row r="662" spans="1:11" hidden="1" x14ac:dyDescent="0.2">
      <c r="A662" s="9"/>
      <c r="B662" s="9"/>
      <c r="C662" s="9"/>
      <c r="D662" s="9"/>
      <c r="E662" s="9"/>
      <c r="F662" s="9"/>
      <c r="G662" s="9"/>
      <c r="H662" s="9"/>
      <c r="I662" s="9"/>
      <c r="J662" s="9"/>
      <c r="K662" s="9"/>
    </row>
    <row r="663" spans="1:11" hidden="1" x14ac:dyDescent="0.2">
      <c r="A663" s="9"/>
      <c r="B663" s="9"/>
      <c r="C663" s="9"/>
      <c r="D663" s="9"/>
      <c r="E663" s="9"/>
      <c r="F663" s="9"/>
      <c r="G663" s="9"/>
      <c r="H663" s="9"/>
      <c r="I663" s="9"/>
      <c r="J663" s="9"/>
      <c r="K663" s="9"/>
    </row>
    <row r="664" spans="1:11" hidden="1" x14ac:dyDescent="0.2">
      <c r="A664" s="9"/>
      <c r="B664" s="9"/>
      <c r="C664" s="9"/>
      <c r="D664" s="9"/>
      <c r="E664" s="9"/>
      <c r="F664" s="9"/>
      <c r="G664" s="9"/>
      <c r="H664" s="9"/>
      <c r="I664" s="9"/>
      <c r="J664" s="9"/>
      <c r="K664" s="9"/>
    </row>
    <row r="665" spans="1:11" hidden="1" x14ac:dyDescent="0.2">
      <c r="A665" s="9"/>
      <c r="B665" s="9"/>
      <c r="C665" s="9"/>
      <c r="D665" s="9"/>
      <c r="E665" s="9"/>
      <c r="F665" s="9"/>
      <c r="G665" s="9"/>
      <c r="H665" s="9"/>
      <c r="I665" s="9"/>
      <c r="J665" s="9"/>
      <c r="K665" s="9"/>
    </row>
    <row r="666" spans="1:11" hidden="1" x14ac:dyDescent="0.2">
      <c r="A666" s="9"/>
      <c r="B666" s="9"/>
      <c r="C666" s="9"/>
      <c r="D666" s="9"/>
      <c r="E666" s="9"/>
      <c r="F666" s="9"/>
      <c r="G666" s="9"/>
      <c r="H666" s="9"/>
      <c r="I666" s="9"/>
      <c r="J666" s="9"/>
      <c r="K666" s="9"/>
    </row>
    <row r="667" spans="1:11" hidden="1" x14ac:dyDescent="0.2">
      <c r="A667" s="9"/>
      <c r="B667" s="9"/>
      <c r="C667" s="9"/>
      <c r="D667" s="9"/>
      <c r="E667" s="9"/>
      <c r="F667" s="9"/>
      <c r="G667" s="9"/>
      <c r="H667" s="9"/>
      <c r="I667" s="9"/>
      <c r="J667" s="9"/>
      <c r="K667" s="9"/>
    </row>
    <row r="668" spans="1:11" hidden="1" x14ac:dyDescent="0.2">
      <c r="A668" s="9"/>
      <c r="B668" s="9"/>
      <c r="C668" s="9"/>
      <c r="D668" s="9"/>
      <c r="E668" s="9"/>
      <c r="F668" s="9"/>
      <c r="G668" s="9"/>
      <c r="H668" s="9"/>
      <c r="I668" s="9"/>
      <c r="J668" s="9"/>
      <c r="K668" s="9"/>
    </row>
    <row r="669" spans="1:11" hidden="1" x14ac:dyDescent="0.2">
      <c r="A669" s="9"/>
      <c r="B669" s="9"/>
      <c r="C669" s="9"/>
      <c r="D669" s="9"/>
      <c r="E669" s="9"/>
      <c r="F669" s="9"/>
      <c r="G669" s="9"/>
      <c r="H669" s="9"/>
      <c r="I669" s="9"/>
      <c r="J669" s="9"/>
      <c r="K669" s="9"/>
    </row>
    <row r="670" spans="1:11" hidden="1" x14ac:dyDescent="0.2">
      <c r="A670" s="9"/>
      <c r="B670" s="9"/>
      <c r="C670" s="9"/>
      <c r="D670" s="9"/>
      <c r="E670" s="9"/>
      <c r="F670" s="9"/>
      <c r="G670" s="9"/>
      <c r="H670" s="9"/>
      <c r="I670" s="9"/>
      <c r="J670" s="9"/>
      <c r="K670" s="9"/>
    </row>
    <row r="671" spans="1:11" hidden="1" x14ac:dyDescent="0.2">
      <c r="A671" s="9"/>
      <c r="B671" s="9"/>
      <c r="C671" s="9"/>
      <c r="D671" s="9"/>
      <c r="E671" s="9"/>
      <c r="F671" s="9"/>
      <c r="G671" s="9"/>
      <c r="H671" s="9"/>
      <c r="I671" s="9"/>
      <c r="J671" s="9"/>
      <c r="K671" s="9"/>
    </row>
    <row r="672" spans="1:11" hidden="1" x14ac:dyDescent="0.2">
      <c r="A672" s="9"/>
      <c r="B672" s="9"/>
      <c r="C672" s="9"/>
      <c r="D672" s="9"/>
      <c r="E672" s="9"/>
      <c r="F672" s="9"/>
      <c r="G672" s="9"/>
      <c r="H672" s="9"/>
      <c r="I672" s="9"/>
      <c r="J672" s="9"/>
      <c r="K672" s="9"/>
    </row>
    <row r="673" spans="1:11" hidden="1" x14ac:dyDescent="0.2">
      <c r="A673" s="9"/>
      <c r="B673" s="9"/>
      <c r="C673" s="9"/>
      <c r="D673" s="9"/>
      <c r="E673" s="9"/>
      <c r="F673" s="9"/>
      <c r="G673" s="9"/>
      <c r="H673" s="9"/>
      <c r="I673" s="9"/>
      <c r="J673" s="9"/>
      <c r="K673" s="9"/>
    </row>
    <row r="674" spans="1:11" hidden="1" x14ac:dyDescent="0.2">
      <c r="A674" s="9"/>
      <c r="B674" s="9"/>
      <c r="C674" s="9"/>
      <c r="D674" s="9"/>
      <c r="E674" s="9"/>
      <c r="F674" s="9"/>
      <c r="G674" s="9"/>
      <c r="H674" s="9"/>
      <c r="I674" s="9"/>
      <c r="J674" s="9"/>
      <c r="K674" s="9"/>
    </row>
    <row r="675" spans="1:11" hidden="1" x14ac:dyDescent="0.2">
      <c r="A675" s="9"/>
      <c r="B675" s="9"/>
      <c r="C675" s="9"/>
      <c r="D675" s="9"/>
      <c r="E675" s="9"/>
      <c r="F675" s="9"/>
      <c r="G675" s="9"/>
      <c r="H675" s="9"/>
      <c r="I675" s="9"/>
      <c r="J675" s="9"/>
      <c r="K675" s="9"/>
    </row>
    <row r="676" spans="1:11" hidden="1" x14ac:dyDescent="0.2">
      <c r="A676" s="9"/>
      <c r="B676" s="9"/>
      <c r="C676" s="9"/>
      <c r="D676" s="9"/>
      <c r="E676" s="9"/>
      <c r="F676" s="9"/>
      <c r="G676" s="9"/>
      <c r="H676" s="9"/>
      <c r="I676" s="9"/>
      <c r="J676" s="9"/>
      <c r="K676" s="9"/>
    </row>
    <row r="677" spans="1:11" hidden="1" x14ac:dyDescent="0.2">
      <c r="A677" s="9"/>
      <c r="B677" s="9"/>
      <c r="C677" s="9"/>
      <c r="D677" s="9"/>
      <c r="E677" s="9"/>
      <c r="F677" s="9"/>
      <c r="G677" s="9"/>
      <c r="H677" s="9"/>
      <c r="I677" s="9"/>
      <c r="J677" s="9"/>
      <c r="K677" s="9"/>
    </row>
    <row r="678" spans="1:11" hidden="1" x14ac:dyDescent="0.2">
      <c r="A678" s="9"/>
      <c r="B678" s="9"/>
      <c r="C678" s="9"/>
      <c r="D678" s="9"/>
      <c r="E678" s="9"/>
      <c r="F678" s="9"/>
      <c r="G678" s="9"/>
      <c r="H678" s="9"/>
      <c r="I678" s="9"/>
      <c r="J678" s="9"/>
      <c r="K678" s="9"/>
    </row>
    <row r="679" spans="1:11" hidden="1" x14ac:dyDescent="0.2">
      <c r="A679" s="9"/>
      <c r="B679" s="9"/>
      <c r="C679" s="9"/>
      <c r="D679" s="9"/>
      <c r="E679" s="9"/>
      <c r="F679" s="9"/>
      <c r="G679" s="9"/>
      <c r="H679" s="9"/>
      <c r="I679" s="9"/>
      <c r="J679" s="9"/>
      <c r="K679" s="9"/>
    </row>
    <row r="680" spans="1:11" hidden="1" x14ac:dyDescent="0.2">
      <c r="A680" s="9"/>
      <c r="B680" s="9"/>
      <c r="C680" s="9"/>
      <c r="D680" s="9"/>
      <c r="E680" s="9"/>
      <c r="F680" s="9"/>
      <c r="G680" s="9"/>
      <c r="H680" s="9"/>
      <c r="I680" s="9"/>
      <c r="J680" s="9"/>
      <c r="K680" s="9"/>
    </row>
    <row r="681" spans="1:11" hidden="1" x14ac:dyDescent="0.2">
      <c r="A681" s="9"/>
      <c r="B681" s="9"/>
      <c r="C681" s="9"/>
      <c r="D681" s="9"/>
      <c r="E681" s="9"/>
      <c r="F681" s="9"/>
      <c r="G681" s="9"/>
      <c r="H681" s="9"/>
      <c r="I681" s="9"/>
      <c r="J681" s="9"/>
      <c r="K681" s="9"/>
    </row>
    <row r="682" spans="1:11" hidden="1" x14ac:dyDescent="0.2">
      <c r="A682" s="9"/>
      <c r="B682" s="9"/>
      <c r="C682" s="9"/>
      <c r="D682" s="9"/>
      <c r="E682" s="9"/>
      <c r="F682" s="9"/>
      <c r="G682" s="9"/>
      <c r="H682" s="9"/>
      <c r="I682" s="9"/>
      <c r="J682" s="9"/>
      <c r="K682" s="9"/>
    </row>
    <row r="683" spans="1:11" hidden="1" x14ac:dyDescent="0.2">
      <c r="A683" s="9"/>
      <c r="B683" s="9"/>
      <c r="C683" s="9"/>
      <c r="D683" s="9"/>
      <c r="E683" s="9"/>
      <c r="F683" s="9"/>
      <c r="G683" s="9"/>
      <c r="H683" s="9"/>
      <c r="I683" s="9"/>
      <c r="J683" s="9"/>
      <c r="K683" s="9"/>
    </row>
    <row r="684" spans="1:11" hidden="1" x14ac:dyDescent="0.2">
      <c r="A684" s="9"/>
      <c r="B684" s="9"/>
      <c r="C684" s="9"/>
      <c r="D684" s="9"/>
      <c r="E684" s="9"/>
      <c r="F684" s="9"/>
      <c r="G684" s="9"/>
      <c r="H684" s="9"/>
      <c r="I684" s="9"/>
      <c r="J684" s="9"/>
      <c r="K684" s="9"/>
    </row>
    <row r="685" spans="1:11" hidden="1" x14ac:dyDescent="0.2">
      <c r="A685" s="9"/>
      <c r="B685" s="9"/>
      <c r="C685" s="9"/>
      <c r="D685" s="9"/>
      <c r="E685" s="9"/>
      <c r="F685" s="9"/>
      <c r="G685" s="9"/>
      <c r="H685" s="9"/>
      <c r="I685" s="9"/>
      <c r="J685" s="9"/>
      <c r="K685" s="9"/>
    </row>
    <row r="686" spans="1:11" hidden="1" x14ac:dyDescent="0.2">
      <c r="A686" s="9"/>
      <c r="B686" s="9"/>
      <c r="C686" s="9"/>
      <c r="D686" s="9"/>
      <c r="E686" s="9"/>
      <c r="F686" s="9"/>
      <c r="G686" s="9"/>
      <c r="H686" s="9"/>
      <c r="I686" s="9"/>
      <c r="J686" s="9"/>
      <c r="K686" s="9"/>
    </row>
    <row r="687" spans="1:11" hidden="1" x14ac:dyDescent="0.2">
      <c r="A687" s="9"/>
      <c r="B687" s="9"/>
      <c r="C687" s="9"/>
      <c r="D687" s="9"/>
      <c r="E687" s="9"/>
      <c r="F687" s="9"/>
      <c r="G687" s="9"/>
      <c r="H687" s="9"/>
      <c r="I687" s="9"/>
      <c r="J687" s="9"/>
      <c r="K687" s="9"/>
    </row>
    <row r="688" spans="1:11" hidden="1" x14ac:dyDescent="0.2">
      <c r="A688" s="9"/>
      <c r="B688" s="9"/>
      <c r="C688" s="9"/>
      <c r="D688" s="9"/>
      <c r="E688" s="9"/>
      <c r="F688" s="9"/>
      <c r="G688" s="9"/>
      <c r="H688" s="9"/>
      <c r="I688" s="9"/>
      <c r="J688" s="9"/>
      <c r="K688" s="9"/>
    </row>
    <row r="689" spans="1:11" hidden="1" x14ac:dyDescent="0.2">
      <c r="A689" s="9"/>
      <c r="B689" s="9"/>
      <c r="C689" s="9"/>
      <c r="D689" s="9"/>
      <c r="E689" s="9"/>
      <c r="F689" s="9"/>
      <c r="G689" s="9"/>
      <c r="H689" s="9"/>
      <c r="I689" s="9"/>
      <c r="J689" s="9"/>
      <c r="K689" s="9"/>
    </row>
    <row r="690" spans="1:11" hidden="1" x14ac:dyDescent="0.2">
      <c r="A690" s="9"/>
      <c r="B690" s="9"/>
      <c r="C690" s="9"/>
      <c r="D690" s="9"/>
      <c r="E690" s="9"/>
      <c r="F690" s="9"/>
      <c r="G690" s="9"/>
      <c r="H690" s="9"/>
      <c r="I690" s="9"/>
      <c r="J690" s="9"/>
      <c r="K690" s="9"/>
    </row>
    <row r="691" spans="1:11" hidden="1" x14ac:dyDescent="0.2">
      <c r="A691" s="9"/>
      <c r="B691" s="9"/>
      <c r="C691" s="9"/>
      <c r="D691" s="9"/>
      <c r="E691" s="9"/>
      <c r="F691" s="9"/>
      <c r="G691" s="9"/>
      <c r="H691" s="9"/>
      <c r="I691" s="9"/>
      <c r="J691" s="9"/>
      <c r="K691" s="9"/>
    </row>
    <row r="692" spans="1:11" hidden="1" x14ac:dyDescent="0.2">
      <c r="A692" s="9"/>
      <c r="B692" s="9"/>
      <c r="C692" s="9"/>
      <c r="D692" s="9"/>
      <c r="E692" s="9"/>
      <c r="F692" s="9"/>
      <c r="G692" s="9"/>
      <c r="H692" s="9"/>
      <c r="I692" s="9"/>
      <c r="J692" s="9"/>
      <c r="K692" s="9"/>
    </row>
    <row r="693" spans="1:11" hidden="1" x14ac:dyDescent="0.2">
      <c r="A693" s="9"/>
      <c r="B693" s="9"/>
      <c r="C693" s="9"/>
      <c r="D693" s="9"/>
      <c r="E693" s="9"/>
      <c r="F693" s="9"/>
      <c r="G693" s="9"/>
      <c r="H693" s="9"/>
      <c r="I693" s="9"/>
      <c r="J693" s="9"/>
      <c r="K693" s="9"/>
    </row>
    <row r="694" spans="1:11" hidden="1" x14ac:dyDescent="0.2">
      <c r="A694" s="9"/>
      <c r="B694" s="9"/>
      <c r="C694" s="9"/>
      <c r="D694" s="9"/>
      <c r="E694" s="9"/>
      <c r="F694" s="9"/>
      <c r="G694" s="9"/>
      <c r="H694" s="9"/>
      <c r="I694" s="9"/>
      <c r="J694" s="9"/>
      <c r="K694" s="9"/>
    </row>
    <row r="695" spans="1:11" hidden="1" x14ac:dyDescent="0.2">
      <c r="A695" s="9"/>
      <c r="B695" s="9"/>
      <c r="C695" s="9"/>
      <c r="D695" s="9"/>
      <c r="E695" s="9"/>
      <c r="F695" s="9"/>
      <c r="G695" s="9"/>
      <c r="H695" s="9"/>
      <c r="I695" s="9"/>
      <c r="J695" s="9"/>
      <c r="K695" s="9"/>
    </row>
    <row r="696" spans="1:11" hidden="1" x14ac:dyDescent="0.2">
      <c r="A696" s="9"/>
      <c r="B696" s="9"/>
      <c r="C696" s="9"/>
      <c r="D696" s="9"/>
      <c r="E696" s="9"/>
      <c r="F696" s="9"/>
      <c r="G696" s="9"/>
      <c r="H696" s="9"/>
      <c r="I696" s="9"/>
      <c r="J696" s="9"/>
      <c r="K696" s="9"/>
    </row>
    <row r="697" spans="1:11" hidden="1" x14ac:dyDescent="0.2">
      <c r="A697" s="9"/>
      <c r="B697" s="9"/>
      <c r="C697" s="9"/>
      <c r="D697" s="9"/>
      <c r="E697" s="9"/>
      <c r="F697" s="9"/>
      <c r="G697" s="9"/>
      <c r="H697" s="9"/>
      <c r="I697" s="9"/>
      <c r="J697" s="9"/>
      <c r="K697" s="9"/>
    </row>
    <row r="698" spans="1:11" hidden="1" x14ac:dyDescent="0.2">
      <c r="A698" s="9"/>
      <c r="B698" s="9"/>
      <c r="C698" s="9"/>
      <c r="D698" s="9"/>
      <c r="E698" s="9"/>
      <c r="F698" s="9"/>
      <c r="G698" s="9"/>
      <c r="H698" s="9"/>
      <c r="I698" s="9"/>
      <c r="J698" s="9"/>
      <c r="K698" s="9"/>
    </row>
    <row r="699" spans="1:11" hidden="1" x14ac:dyDescent="0.2">
      <c r="A699" s="9"/>
      <c r="B699" s="9"/>
      <c r="C699" s="9"/>
      <c r="D699" s="9"/>
      <c r="E699" s="9"/>
      <c r="F699" s="9"/>
      <c r="G699" s="9"/>
      <c r="H699" s="9"/>
      <c r="I699" s="9"/>
      <c r="J699" s="9"/>
      <c r="K699" s="9"/>
    </row>
    <row r="700" spans="1:11" hidden="1" x14ac:dyDescent="0.2">
      <c r="A700" s="9"/>
      <c r="B700" s="9"/>
      <c r="C700" s="9"/>
      <c r="D700" s="9"/>
      <c r="E700" s="9"/>
      <c r="F700" s="9"/>
      <c r="G700" s="9"/>
      <c r="H700" s="9"/>
      <c r="I700" s="9"/>
      <c r="J700" s="9"/>
      <c r="K700" s="9"/>
    </row>
    <row r="701" spans="1:11" hidden="1" x14ac:dyDescent="0.2">
      <c r="A701" s="9"/>
      <c r="B701" s="9"/>
      <c r="C701" s="9"/>
      <c r="D701" s="9"/>
      <c r="E701" s="9"/>
      <c r="F701" s="9"/>
      <c r="G701" s="9"/>
      <c r="H701" s="9"/>
      <c r="I701" s="9"/>
      <c r="J701" s="9"/>
      <c r="K701" s="9"/>
    </row>
    <row r="702" spans="1:11" hidden="1" x14ac:dyDescent="0.2">
      <c r="A702" s="9"/>
      <c r="B702" s="9"/>
      <c r="C702" s="9"/>
      <c r="D702" s="9"/>
      <c r="E702" s="9"/>
      <c r="F702" s="9"/>
      <c r="G702" s="9"/>
      <c r="H702" s="9"/>
      <c r="I702" s="9"/>
      <c r="J702" s="9"/>
      <c r="K702" s="9"/>
    </row>
    <row r="703" spans="1:11" hidden="1" x14ac:dyDescent="0.2">
      <c r="A703" s="9"/>
      <c r="B703" s="9"/>
      <c r="C703" s="9"/>
      <c r="D703" s="9"/>
      <c r="E703" s="9"/>
      <c r="F703" s="9"/>
      <c r="G703" s="9"/>
      <c r="H703" s="9"/>
      <c r="I703" s="9"/>
      <c r="J703" s="9"/>
      <c r="K703" s="9"/>
    </row>
    <row r="704" spans="1:11" hidden="1" x14ac:dyDescent="0.2">
      <c r="A704" s="9"/>
      <c r="B704" s="9"/>
      <c r="C704" s="9"/>
      <c r="D704" s="9"/>
      <c r="E704" s="9"/>
      <c r="F704" s="9"/>
      <c r="G704" s="9"/>
      <c r="H704" s="9"/>
      <c r="I704" s="9"/>
      <c r="J704" s="9"/>
      <c r="K704" s="9"/>
    </row>
    <row r="705" spans="1:11" hidden="1" x14ac:dyDescent="0.2">
      <c r="A705" s="9"/>
      <c r="B705" s="9"/>
      <c r="C705" s="9"/>
      <c r="D705" s="9"/>
      <c r="E705" s="9"/>
      <c r="F705" s="9"/>
      <c r="G705" s="9"/>
      <c r="H705" s="9"/>
      <c r="I705" s="9"/>
      <c r="J705" s="9"/>
      <c r="K705" s="9"/>
    </row>
    <row r="706" spans="1:11" hidden="1" x14ac:dyDescent="0.2">
      <c r="A706" s="9"/>
      <c r="B706" s="9"/>
      <c r="C706" s="9"/>
      <c r="D706" s="9"/>
      <c r="E706" s="9"/>
      <c r="F706" s="9"/>
      <c r="G706" s="9"/>
      <c r="H706" s="9"/>
      <c r="I706" s="9"/>
      <c r="J706" s="9"/>
      <c r="K706" s="9"/>
    </row>
    <row r="707" spans="1:11" hidden="1" x14ac:dyDescent="0.2">
      <c r="A707" s="9"/>
      <c r="B707" s="9"/>
      <c r="C707" s="9"/>
      <c r="D707" s="9"/>
      <c r="E707" s="9"/>
      <c r="F707" s="9"/>
      <c r="G707" s="9"/>
      <c r="H707" s="9"/>
      <c r="I707" s="9"/>
      <c r="J707" s="9"/>
      <c r="K707" s="9"/>
    </row>
    <row r="708" spans="1:11" hidden="1" x14ac:dyDescent="0.2">
      <c r="A708" s="9"/>
      <c r="B708" s="9"/>
      <c r="C708" s="9"/>
      <c r="D708" s="9"/>
      <c r="E708" s="9"/>
      <c r="F708" s="9"/>
      <c r="G708" s="9"/>
      <c r="H708" s="9"/>
      <c r="I708" s="9"/>
      <c r="J708" s="9"/>
      <c r="K708" s="9"/>
    </row>
    <row r="709" spans="1:11" hidden="1" x14ac:dyDescent="0.2">
      <c r="A709" s="9"/>
      <c r="B709" s="9"/>
      <c r="C709" s="9"/>
      <c r="D709" s="9"/>
      <c r="E709" s="9"/>
      <c r="F709" s="9"/>
      <c r="G709" s="9"/>
      <c r="H709" s="9"/>
      <c r="I709" s="9"/>
      <c r="J709" s="9"/>
      <c r="K709" s="9"/>
    </row>
    <row r="710" spans="1:11" hidden="1" x14ac:dyDescent="0.2">
      <c r="A710" s="9"/>
      <c r="B710" s="9"/>
      <c r="C710" s="9"/>
      <c r="D710" s="9"/>
      <c r="E710" s="9"/>
      <c r="F710" s="9"/>
      <c r="G710" s="9"/>
      <c r="H710" s="9"/>
      <c r="I710" s="9"/>
      <c r="J710" s="9"/>
      <c r="K710" s="9"/>
    </row>
    <row r="711" spans="1:11" hidden="1" x14ac:dyDescent="0.2">
      <c r="A711" s="9"/>
      <c r="B711" s="9"/>
      <c r="C711" s="9"/>
      <c r="D711" s="9"/>
      <c r="E711" s="9"/>
      <c r="F711" s="9"/>
      <c r="G711" s="9"/>
      <c r="H711" s="9"/>
      <c r="I711" s="9"/>
      <c r="J711" s="9"/>
      <c r="K711" s="9"/>
    </row>
    <row r="712" spans="1:11" hidden="1" x14ac:dyDescent="0.2">
      <c r="A712" s="9"/>
      <c r="B712" s="9"/>
      <c r="C712" s="9"/>
      <c r="D712" s="9"/>
      <c r="E712" s="9"/>
      <c r="F712" s="9"/>
      <c r="G712" s="9"/>
      <c r="H712" s="9"/>
      <c r="I712" s="9"/>
      <c r="J712" s="9"/>
      <c r="K712" s="9"/>
    </row>
    <row r="713" spans="1:11" hidden="1" x14ac:dyDescent="0.2">
      <c r="A713" s="9"/>
      <c r="B713" s="9"/>
      <c r="C713" s="9"/>
      <c r="D713" s="9"/>
      <c r="E713" s="9"/>
      <c r="F713" s="9"/>
      <c r="G713" s="9"/>
      <c r="H713" s="9"/>
      <c r="I713" s="9"/>
      <c r="J713" s="9"/>
      <c r="K713" s="9"/>
    </row>
    <row r="714" spans="1:11" hidden="1" x14ac:dyDescent="0.2">
      <c r="A714" s="9"/>
      <c r="B714" s="9"/>
      <c r="C714" s="9"/>
      <c r="D714" s="9"/>
      <c r="E714" s="9"/>
      <c r="F714" s="9"/>
      <c r="G714" s="9"/>
      <c r="H714" s="9"/>
      <c r="I714" s="9"/>
      <c r="J714" s="9"/>
      <c r="K714" s="9"/>
    </row>
    <row r="715" spans="1:11" hidden="1" x14ac:dyDescent="0.2">
      <c r="A715" s="9"/>
      <c r="B715" s="9"/>
      <c r="C715" s="9"/>
      <c r="D715" s="9"/>
      <c r="E715" s="9"/>
      <c r="F715" s="9"/>
      <c r="G715" s="9"/>
      <c r="H715" s="9"/>
      <c r="I715" s="9"/>
      <c r="J715" s="9"/>
      <c r="K715" s="9"/>
    </row>
    <row r="716" spans="1:11" hidden="1" x14ac:dyDescent="0.2">
      <c r="A716" s="9"/>
      <c r="B716" s="9"/>
      <c r="C716" s="9"/>
      <c r="D716" s="9"/>
      <c r="E716" s="9"/>
      <c r="F716" s="9"/>
      <c r="G716" s="9"/>
      <c r="H716" s="9"/>
      <c r="I716" s="9"/>
      <c r="J716" s="9"/>
      <c r="K716" s="9"/>
    </row>
    <row r="717" spans="1:11" hidden="1" x14ac:dyDescent="0.2">
      <c r="A717" s="9"/>
      <c r="B717" s="9"/>
      <c r="C717" s="9"/>
      <c r="D717" s="9"/>
      <c r="E717" s="9"/>
      <c r="F717" s="9"/>
      <c r="G717" s="9"/>
      <c r="H717" s="9"/>
      <c r="I717" s="9"/>
      <c r="J717" s="9"/>
      <c r="K717" s="9"/>
    </row>
    <row r="718" spans="1:11" hidden="1" x14ac:dyDescent="0.2">
      <c r="A718" s="9"/>
      <c r="B718" s="9"/>
      <c r="C718" s="9"/>
      <c r="D718" s="9"/>
      <c r="E718" s="9"/>
      <c r="F718" s="9"/>
      <c r="G718" s="9"/>
      <c r="H718" s="9"/>
      <c r="I718" s="9"/>
      <c r="J718" s="9"/>
      <c r="K718" s="9"/>
    </row>
    <row r="719" spans="1:11" hidden="1" x14ac:dyDescent="0.2">
      <c r="A719" s="9"/>
      <c r="B719" s="9"/>
      <c r="C719" s="9"/>
      <c r="D719" s="9"/>
      <c r="E719" s="9"/>
      <c r="F719" s="9"/>
      <c r="G719" s="9"/>
      <c r="H719" s="9"/>
      <c r="I719" s="9"/>
      <c r="J719" s="9"/>
      <c r="K719" s="9"/>
    </row>
    <row r="720" spans="1:11" hidden="1" x14ac:dyDescent="0.2">
      <c r="A720" s="9"/>
      <c r="B720" s="9"/>
      <c r="C720" s="9"/>
      <c r="D720" s="9"/>
      <c r="E720" s="9"/>
      <c r="F720" s="9"/>
      <c r="G720" s="9"/>
      <c r="H720" s="9"/>
      <c r="I720" s="9"/>
      <c r="J720" s="9"/>
      <c r="K720" s="9"/>
    </row>
    <row r="721" spans="1:11" hidden="1" x14ac:dyDescent="0.2">
      <c r="A721" s="9"/>
      <c r="B721" s="9"/>
      <c r="C721" s="9"/>
      <c r="D721" s="9"/>
      <c r="E721" s="9"/>
      <c r="F721" s="9"/>
      <c r="G721" s="9"/>
      <c r="H721" s="9"/>
      <c r="I721" s="9"/>
      <c r="J721" s="9"/>
      <c r="K721" s="9"/>
    </row>
    <row r="722" spans="1:11" hidden="1" x14ac:dyDescent="0.2">
      <c r="A722" s="9"/>
      <c r="B722" s="9"/>
      <c r="C722" s="9"/>
      <c r="D722" s="9"/>
      <c r="E722" s="9"/>
      <c r="F722" s="9"/>
      <c r="G722" s="9"/>
      <c r="H722" s="9"/>
      <c r="I722" s="9"/>
      <c r="J722" s="9"/>
      <c r="K722" s="9"/>
    </row>
    <row r="723" spans="1:11" hidden="1" x14ac:dyDescent="0.2">
      <c r="A723" s="9"/>
      <c r="B723" s="9"/>
      <c r="C723" s="9"/>
      <c r="D723" s="9"/>
      <c r="E723" s="9"/>
      <c r="F723" s="9"/>
      <c r="G723" s="9"/>
      <c r="H723" s="9"/>
      <c r="I723" s="9"/>
      <c r="J723" s="9"/>
      <c r="K723" s="9"/>
    </row>
    <row r="724" spans="1:11" hidden="1" x14ac:dyDescent="0.2">
      <c r="A724" s="9"/>
      <c r="B724" s="9"/>
      <c r="C724" s="9"/>
      <c r="D724" s="9"/>
      <c r="E724" s="9"/>
      <c r="F724" s="9"/>
      <c r="G724" s="9"/>
      <c r="H724" s="9"/>
      <c r="I724" s="9"/>
      <c r="J724" s="9"/>
      <c r="K724" s="9"/>
    </row>
    <row r="725" spans="1:11" hidden="1" x14ac:dyDescent="0.2">
      <c r="A725" s="9"/>
      <c r="B725" s="9"/>
      <c r="C725" s="9"/>
      <c r="D725" s="9"/>
      <c r="E725" s="9"/>
      <c r="F725" s="9"/>
      <c r="G725" s="9"/>
      <c r="H725" s="9"/>
      <c r="I725" s="9"/>
      <c r="J725" s="9"/>
      <c r="K725" s="9"/>
    </row>
    <row r="726" spans="1:11" hidden="1" x14ac:dyDescent="0.2">
      <c r="A726" s="9"/>
      <c r="B726" s="9"/>
      <c r="C726" s="9"/>
      <c r="D726" s="9"/>
      <c r="E726" s="9"/>
      <c r="F726" s="9"/>
      <c r="G726" s="9"/>
      <c r="H726" s="9"/>
      <c r="I726" s="9"/>
      <c r="J726" s="9"/>
      <c r="K726" s="9"/>
    </row>
    <row r="727" spans="1:11" hidden="1" x14ac:dyDescent="0.2">
      <c r="A727" s="9"/>
      <c r="B727" s="9"/>
      <c r="C727" s="9"/>
      <c r="D727" s="9"/>
      <c r="E727" s="9"/>
      <c r="F727" s="9"/>
      <c r="G727" s="9"/>
      <c r="H727" s="9"/>
      <c r="I727" s="9"/>
      <c r="J727" s="9"/>
      <c r="K727" s="9"/>
    </row>
    <row r="728" spans="1:11" hidden="1" x14ac:dyDescent="0.2">
      <c r="A728" s="9"/>
      <c r="B728" s="9"/>
      <c r="C728" s="9"/>
      <c r="D728" s="9"/>
      <c r="E728" s="9"/>
      <c r="F728" s="9"/>
      <c r="G728" s="9"/>
      <c r="H728" s="9"/>
      <c r="I728" s="9"/>
      <c r="J728" s="9"/>
      <c r="K728" s="9"/>
    </row>
    <row r="729" spans="1:11" hidden="1" x14ac:dyDescent="0.2">
      <c r="A729" s="9"/>
      <c r="B729" s="9"/>
      <c r="C729" s="9"/>
      <c r="D729" s="9"/>
      <c r="E729" s="9"/>
      <c r="F729" s="9"/>
      <c r="G729" s="9"/>
      <c r="H729" s="9"/>
      <c r="I729" s="9"/>
      <c r="J729" s="9"/>
      <c r="K729" s="9"/>
    </row>
    <row r="730" spans="1:11" hidden="1" x14ac:dyDescent="0.2">
      <c r="A730" s="9"/>
      <c r="B730" s="9"/>
      <c r="C730" s="9"/>
      <c r="D730" s="9"/>
      <c r="E730" s="9"/>
      <c r="F730" s="9"/>
      <c r="G730" s="9"/>
      <c r="H730" s="9"/>
      <c r="I730" s="9"/>
      <c r="J730" s="9"/>
      <c r="K730" s="9"/>
    </row>
    <row r="731" spans="1:11" hidden="1" x14ac:dyDescent="0.2">
      <c r="A731" s="9"/>
      <c r="B731" s="9"/>
      <c r="C731" s="9"/>
      <c r="D731" s="9"/>
      <c r="E731" s="9"/>
      <c r="F731" s="9"/>
      <c r="G731" s="9"/>
      <c r="H731" s="9"/>
      <c r="I731" s="9"/>
      <c r="J731" s="9"/>
      <c r="K731" s="9"/>
    </row>
    <row r="732" spans="1:11" hidden="1" x14ac:dyDescent="0.2">
      <c r="A732" s="9"/>
      <c r="B732" s="9"/>
      <c r="C732" s="9"/>
      <c r="D732" s="9"/>
      <c r="E732" s="9"/>
      <c r="F732" s="9"/>
      <c r="G732" s="9"/>
      <c r="H732" s="9"/>
      <c r="I732" s="9"/>
      <c r="J732" s="9"/>
      <c r="K732" s="9"/>
    </row>
    <row r="733" spans="1:11" hidden="1" x14ac:dyDescent="0.2">
      <c r="A733" s="9"/>
      <c r="B733" s="9"/>
      <c r="C733" s="9"/>
      <c r="D733" s="9"/>
      <c r="E733" s="9"/>
      <c r="F733" s="9"/>
      <c r="G733" s="9"/>
      <c r="H733" s="9"/>
      <c r="I733" s="9"/>
      <c r="J733" s="9"/>
      <c r="K733" s="9"/>
    </row>
    <row r="734" spans="1:11" hidden="1" x14ac:dyDescent="0.2">
      <c r="A734" s="9"/>
      <c r="B734" s="9"/>
      <c r="C734" s="9"/>
      <c r="D734" s="9"/>
      <c r="E734" s="9"/>
      <c r="F734" s="9"/>
      <c r="G734" s="9"/>
      <c r="H734" s="9"/>
      <c r="I734" s="9"/>
      <c r="J734" s="9"/>
      <c r="K734" s="9"/>
    </row>
    <row r="735" spans="1:11" hidden="1" x14ac:dyDescent="0.2">
      <c r="A735" s="9"/>
      <c r="B735" s="9"/>
      <c r="C735" s="9"/>
      <c r="D735" s="9"/>
      <c r="E735" s="9"/>
      <c r="F735" s="9"/>
      <c r="G735" s="9"/>
      <c r="H735" s="9"/>
      <c r="I735" s="9"/>
      <c r="J735" s="9"/>
      <c r="K735" s="9"/>
    </row>
    <row r="736" spans="1:11" hidden="1" x14ac:dyDescent="0.2">
      <c r="A736" s="9"/>
      <c r="B736" s="9"/>
      <c r="C736" s="9"/>
      <c r="D736" s="9"/>
      <c r="E736" s="9"/>
      <c r="F736" s="9"/>
      <c r="G736" s="9"/>
      <c r="H736" s="9"/>
      <c r="I736" s="9"/>
      <c r="J736" s="9"/>
      <c r="K736" s="9"/>
    </row>
    <row r="737" spans="1:11" hidden="1" x14ac:dyDescent="0.2">
      <c r="A737" s="9"/>
      <c r="B737" s="9"/>
      <c r="C737" s="9"/>
      <c r="D737" s="9"/>
      <c r="E737" s="9"/>
      <c r="F737" s="9"/>
      <c r="G737" s="9"/>
      <c r="H737" s="9"/>
      <c r="I737" s="9"/>
      <c r="J737" s="9"/>
      <c r="K737" s="9"/>
    </row>
    <row r="738" spans="1:11" hidden="1" x14ac:dyDescent="0.2">
      <c r="A738" s="9"/>
      <c r="B738" s="9"/>
      <c r="C738" s="9"/>
      <c r="D738" s="9"/>
      <c r="E738" s="9"/>
      <c r="F738" s="9"/>
      <c r="G738" s="9"/>
      <c r="H738" s="9"/>
      <c r="I738" s="9"/>
      <c r="J738" s="9"/>
      <c r="K738" s="9"/>
    </row>
    <row r="739" spans="1:11" hidden="1" x14ac:dyDescent="0.2">
      <c r="A739" s="9"/>
      <c r="B739" s="9"/>
      <c r="C739" s="9"/>
      <c r="D739" s="9"/>
      <c r="E739" s="9"/>
      <c r="F739" s="9"/>
      <c r="G739" s="9"/>
      <c r="H739" s="9"/>
      <c r="I739" s="9"/>
      <c r="J739" s="9"/>
      <c r="K739" s="9"/>
    </row>
    <row r="740" spans="1:11" hidden="1" x14ac:dyDescent="0.2">
      <c r="A740" s="9"/>
      <c r="B740" s="9"/>
      <c r="C740" s="9"/>
      <c r="D740" s="9"/>
      <c r="E740" s="9"/>
      <c r="F740" s="9"/>
      <c r="G740" s="9"/>
      <c r="H740" s="9"/>
      <c r="I740" s="9"/>
      <c r="J740" s="9"/>
      <c r="K740" s="9"/>
    </row>
    <row r="741" spans="1:11" hidden="1" x14ac:dyDescent="0.2">
      <c r="A741" s="9"/>
      <c r="B741" s="9"/>
      <c r="C741" s="9"/>
      <c r="D741" s="9"/>
      <c r="E741" s="9"/>
      <c r="F741" s="9"/>
      <c r="G741" s="9"/>
      <c r="H741" s="9"/>
      <c r="I741" s="9"/>
      <c r="J741" s="9"/>
      <c r="K741" s="9"/>
    </row>
    <row r="742" spans="1:11" hidden="1" x14ac:dyDescent="0.2">
      <c r="A742" s="9"/>
      <c r="B742" s="9"/>
      <c r="C742" s="9"/>
      <c r="D742" s="9"/>
      <c r="E742" s="9"/>
      <c r="F742" s="9"/>
      <c r="G742" s="9"/>
      <c r="H742" s="9"/>
      <c r="I742" s="9"/>
      <c r="J742" s="9"/>
      <c r="K742" s="9"/>
    </row>
    <row r="743" spans="1:11" hidden="1" x14ac:dyDescent="0.2">
      <c r="A743" s="9"/>
      <c r="B743" s="9"/>
      <c r="C743" s="9"/>
      <c r="D743" s="9"/>
      <c r="E743" s="9"/>
      <c r="F743" s="9"/>
      <c r="G743" s="9"/>
      <c r="H743" s="9"/>
      <c r="I743" s="9"/>
      <c r="J743" s="9"/>
      <c r="K743" s="9"/>
    </row>
    <row r="744" spans="1:11" hidden="1" x14ac:dyDescent="0.2">
      <c r="A744" s="9"/>
      <c r="B744" s="9"/>
      <c r="C744" s="9"/>
      <c r="D744" s="9"/>
      <c r="E744" s="9"/>
      <c r="F744" s="9"/>
      <c r="G744" s="9"/>
      <c r="H744" s="9"/>
      <c r="I744" s="9"/>
      <c r="J744" s="9"/>
      <c r="K744" s="9"/>
    </row>
    <row r="745" spans="1:11" hidden="1" x14ac:dyDescent="0.2">
      <c r="A745" s="9"/>
      <c r="B745" s="9"/>
      <c r="C745" s="9"/>
      <c r="D745" s="9"/>
      <c r="E745" s="9"/>
      <c r="F745" s="9"/>
      <c r="G745" s="9"/>
      <c r="H745" s="9"/>
      <c r="I745" s="9"/>
      <c r="J745" s="9"/>
      <c r="K745" s="9"/>
    </row>
    <row r="746" spans="1:11" hidden="1" x14ac:dyDescent="0.2">
      <c r="A746" s="9"/>
      <c r="B746" s="9"/>
      <c r="C746" s="9"/>
      <c r="D746" s="9"/>
      <c r="E746" s="9"/>
      <c r="F746" s="9"/>
      <c r="G746" s="9"/>
      <c r="H746" s="9"/>
      <c r="I746" s="9"/>
      <c r="J746" s="9"/>
      <c r="K746" s="9"/>
    </row>
    <row r="747" spans="1:11" hidden="1" x14ac:dyDescent="0.2">
      <c r="A747" s="9"/>
      <c r="B747" s="9"/>
      <c r="C747" s="9"/>
      <c r="D747" s="9"/>
      <c r="E747" s="9"/>
      <c r="F747" s="9"/>
      <c r="G747" s="9"/>
      <c r="H747" s="9"/>
      <c r="I747" s="9"/>
      <c r="J747" s="9"/>
      <c r="K747" s="9"/>
    </row>
    <row r="748" spans="1:11" hidden="1" x14ac:dyDescent="0.2">
      <c r="A748" s="9"/>
      <c r="B748" s="9"/>
      <c r="C748" s="9"/>
      <c r="D748" s="9"/>
      <c r="E748" s="9"/>
      <c r="F748" s="9"/>
      <c r="G748" s="9"/>
      <c r="H748" s="9"/>
      <c r="I748" s="9"/>
      <c r="J748" s="9"/>
      <c r="K748" s="9"/>
    </row>
    <row r="749" spans="1:11" hidden="1" x14ac:dyDescent="0.2">
      <c r="A749" s="9"/>
      <c r="B749" s="9"/>
      <c r="C749" s="9"/>
      <c r="D749" s="9"/>
      <c r="E749" s="9"/>
      <c r="F749" s="9"/>
      <c r="G749" s="9"/>
      <c r="H749" s="9"/>
      <c r="I749" s="9"/>
      <c r="J749" s="9"/>
      <c r="K749" s="9"/>
    </row>
    <row r="750" spans="1:11" hidden="1" x14ac:dyDescent="0.2">
      <c r="A750" s="9"/>
      <c r="B750" s="9"/>
      <c r="C750" s="9"/>
      <c r="D750" s="9"/>
      <c r="E750" s="9"/>
      <c r="F750" s="9"/>
      <c r="G750" s="9"/>
      <c r="H750" s="9"/>
      <c r="I750" s="9"/>
      <c r="J750" s="9"/>
      <c r="K750" s="9"/>
    </row>
    <row r="751" spans="1:11" hidden="1" x14ac:dyDescent="0.2">
      <c r="A751" s="9"/>
      <c r="B751" s="9"/>
      <c r="C751" s="9"/>
      <c r="D751" s="9"/>
      <c r="E751" s="9"/>
      <c r="F751" s="9"/>
      <c r="G751" s="9"/>
      <c r="H751" s="9"/>
      <c r="I751" s="9"/>
      <c r="J751" s="9"/>
      <c r="K751" s="9"/>
    </row>
    <row r="752" spans="1:11" hidden="1" x14ac:dyDescent="0.2">
      <c r="A752" s="9"/>
      <c r="B752" s="9"/>
      <c r="C752" s="9"/>
      <c r="D752" s="9"/>
      <c r="E752" s="9"/>
      <c r="F752" s="9"/>
      <c r="G752" s="9"/>
      <c r="H752" s="9"/>
      <c r="I752" s="9"/>
      <c r="J752" s="9"/>
      <c r="K752" s="9"/>
    </row>
    <row r="753" spans="1:11" hidden="1" x14ac:dyDescent="0.2">
      <c r="A753" s="9"/>
      <c r="B753" s="9"/>
      <c r="C753" s="9"/>
      <c r="D753" s="9"/>
      <c r="E753" s="9"/>
      <c r="F753" s="9"/>
      <c r="G753" s="9"/>
      <c r="H753" s="9"/>
      <c r="I753" s="9"/>
      <c r="J753" s="9"/>
      <c r="K753" s="9"/>
    </row>
    <row r="754" spans="1:11" hidden="1" x14ac:dyDescent="0.2">
      <c r="A754" s="9"/>
      <c r="B754" s="9"/>
      <c r="C754" s="9"/>
      <c r="D754" s="9"/>
      <c r="E754" s="9"/>
      <c r="F754" s="9"/>
      <c r="G754" s="9"/>
      <c r="H754" s="9"/>
      <c r="I754" s="9"/>
      <c r="J754" s="9"/>
      <c r="K754" s="9"/>
    </row>
    <row r="755" spans="1:11" hidden="1" x14ac:dyDescent="0.2">
      <c r="A755" s="9"/>
      <c r="B755" s="9"/>
      <c r="C755" s="9"/>
      <c r="D755" s="9"/>
      <c r="E755" s="9"/>
      <c r="F755" s="9"/>
      <c r="G755" s="9"/>
      <c r="H755" s="9"/>
      <c r="I755" s="9"/>
      <c r="J755" s="9"/>
      <c r="K755" s="9"/>
    </row>
    <row r="756" spans="1:11" hidden="1" x14ac:dyDescent="0.2">
      <c r="A756" s="9"/>
      <c r="B756" s="9"/>
      <c r="C756" s="9"/>
      <c r="D756" s="9"/>
      <c r="E756" s="9"/>
      <c r="F756" s="9"/>
      <c r="G756" s="9"/>
      <c r="H756" s="9"/>
      <c r="I756" s="9"/>
      <c r="J756" s="9"/>
      <c r="K756" s="9"/>
    </row>
    <row r="757" spans="1:11" hidden="1" x14ac:dyDescent="0.2">
      <c r="A757" s="9"/>
      <c r="B757" s="9"/>
      <c r="C757" s="9"/>
      <c r="D757" s="9"/>
      <c r="E757" s="9"/>
      <c r="F757" s="9"/>
      <c r="G757" s="9"/>
      <c r="H757" s="9"/>
      <c r="I757" s="9"/>
      <c r="J757" s="9"/>
      <c r="K757" s="9"/>
    </row>
    <row r="758" spans="1:11" hidden="1" x14ac:dyDescent="0.2">
      <c r="A758" s="9"/>
      <c r="B758" s="9"/>
      <c r="C758" s="9"/>
      <c r="D758" s="9"/>
      <c r="E758" s="9"/>
      <c r="F758" s="9"/>
      <c r="G758" s="9"/>
      <c r="H758" s="9"/>
      <c r="I758" s="9"/>
      <c r="J758" s="9"/>
      <c r="K758" s="9"/>
    </row>
    <row r="759" spans="1:11" hidden="1" x14ac:dyDescent="0.2">
      <c r="A759" s="9"/>
      <c r="B759" s="9"/>
      <c r="C759" s="9"/>
      <c r="D759" s="9"/>
      <c r="E759" s="9"/>
      <c r="F759" s="9"/>
      <c r="G759" s="9"/>
      <c r="H759" s="9"/>
      <c r="I759" s="9"/>
      <c r="J759" s="9"/>
      <c r="K759" s="9"/>
    </row>
    <row r="760" spans="1:11" hidden="1" x14ac:dyDescent="0.2">
      <c r="A760" s="9"/>
      <c r="B760" s="9"/>
      <c r="C760" s="9"/>
      <c r="D760" s="9"/>
      <c r="E760" s="9"/>
      <c r="F760" s="9"/>
      <c r="G760" s="9"/>
      <c r="H760" s="9"/>
      <c r="I760" s="9"/>
      <c r="J760" s="9"/>
      <c r="K760" s="9"/>
    </row>
    <row r="761" spans="1:11" hidden="1" x14ac:dyDescent="0.2">
      <c r="A761" s="9"/>
      <c r="B761" s="9"/>
      <c r="C761" s="9"/>
      <c r="D761" s="9"/>
      <c r="E761" s="9"/>
      <c r="F761" s="9"/>
      <c r="G761" s="9"/>
      <c r="H761" s="9"/>
      <c r="I761" s="9"/>
      <c r="J761" s="9"/>
      <c r="K761" s="9"/>
    </row>
    <row r="762" spans="1:11" hidden="1" x14ac:dyDescent="0.2">
      <c r="A762" s="9"/>
      <c r="B762" s="9"/>
      <c r="C762" s="9"/>
      <c r="D762" s="9"/>
      <c r="E762" s="9"/>
      <c r="F762" s="9"/>
      <c r="G762" s="9"/>
      <c r="H762" s="9"/>
      <c r="I762" s="9"/>
      <c r="J762" s="9"/>
      <c r="K762" s="9"/>
    </row>
    <row r="763" spans="1:11" hidden="1" x14ac:dyDescent="0.2">
      <c r="A763" s="9"/>
      <c r="B763" s="9"/>
      <c r="C763" s="9"/>
      <c r="D763" s="9"/>
      <c r="E763" s="9"/>
      <c r="F763" s="9"/>
      <c r="G763" s="9"/>
      <c r="H763" s="9"/>
      <c r="I763" s="9"/>
      <c r="J763" s="9"/>
      <c r="K763" s="9"/>
    </row>
    <row r="764" spans="1:11" hidden="1" x14ac:dyDescent="0.2">
      <c r="A764" s="9"/>
      <c r="B764" s="9"/>
      <c r="C764" s="9"/>
      <c r="D764" s="9"/>
      <c r="E764" s="9"/>
      <c r="F764" s="9"/>
      <c r="G764" s="9"/>
      <c r="H764" s="9"/>
      <c r="I764" s="9"/>
      <c r="J764" s="9"/>
      <c r="K764" s="9"/>
    </row>
    <row r="765" spans="1:11" hidden="1" x14ac:dyDescent="0.2">
      <c r="A765" s="9"/>
      <c r="B765" s="9"/>
      <c r="C765" s="9"/>
      <c r="D765" s="9"/>
      <c r="E765" s="9"/>
      <c r="F765" s="9"/>
      <c r="G765" s="9"/>
      <c r="H765" s="9"/>
      <c r="I765" s="9"/>
      <c r="J765" s="9"/>
      <c r="K765" s="9"/>
    </row>
    <row r="766" spans="1:11" hidden="1" x14ac:dyDescent="0.2">
      <c r="A766" s="9"/>
      <c r="B766" s="9"/>
      <c r="C766" s="9"/>
      <c r="D766" s="9"/>
      <c r="E766" s="9"/>
      <c r="F766" s="9"/>
      <c r="G766" s="9"/>
      <c r="H766" s="9"/>
      <c r="I766" s="9"/>
      <c r="J766" s="9"/>
      <c r="K766" s="9"/>
    </row>
    <row r="767" spans="1:11" hidden="1" x14ac:dyDescent="0.2">
      <c r="A767" s="9"/>
      <c r="B767" s="9"/>
      <c r="C767" s="9"/>
      <c r="D767" s="9"/>
      <c r="E767" s="9"/>
      <c r="F767" s="9"/>
      <c r="G767" s="9"/>
      <c r="H767" s="9"/>
      <c r="I767" s="9"/>
      <c r="J767" s="9"/>
      <c r="K767" s="9"/>
    </row>
    <row r="768" spans="1:11" hidden="1" x14ac:dyDescent="0.2">
      <c r="A768" s="9"/>
      <c r="B768" s="9"/>
      <c r="C768" s="9"/>
      <c r="D768" s="9"/>
      <c r="E768" s="9"/>
      <c r="F768" s="9"/>
      <c r="G768" s="9"/>
      <c r="H768" s="9"/>
      <c r="I768" s="9"/>
      <c r="J768" s="9"/>
      <c r="K768" s="9"/>
    </row>
    <row r="769" spans="1:11" hidden="1" x14ac:dyDescent="0.2">
      <c r="A769" s="9"/>
      <c r="B769" s="9"/>
      <c r="C769" s="9"/>
      <c r="D769" s="9"/>
      <c r="E769" s="9"/>
      <c r="F769" s="9"/>
      <c r="G769" s="9"/>
      <c r="H769" s="9"/>
      <c r="I769" s="9"/>
      <c r="J769" s="9"/>
      <c r="K769" s="9"/>
    </row>
    <row r="770" spans="1:11" hidden="1" x14ac:dyDescent="0.2">
      <c r="A770" s="9"/>
      <c r="B770" s="9"/>
      <c r="C770" s="9"/>
      <c r="D770" s="9"/>
      <c r="E770" s="9"/>
      <c r="F770" s="9"/>
      <c r="G770" s="9"/>
      <c r="H770" s="9"/>
      <c r="I770" s="9"/>
      <c r="J770" s="9"/>
      <c r="K770" s="9"/>
    </row>
    <row r="771" spans="1:11" hidden="1" x14ac:dyDescent="0.2">
      <c r="A771" s="9"/>
      <c r="B771" s="9"/>
      <c r="C771" s="9"/>
      <c r="D771" s="9"/>
      <c r="E771" s="9"/>
      <c r="F771" s="9"/>
      <c r="G771" s="9"/>
      <c r="H771" s="9"/>
      <c r="I771" s="9"/>
      <c r="J771" s="9"/>
      <c r="K771" s="9"/>
    </row>
    <row r="772" spans="1:11" hidden="1" x14ac:dyDescent="0.2">
      <c r="A772" s="9"/>
      <c r="B772" s="9"/>
      <c r="C772" s="9"/>
      <c r="D772" s="9"/>
      <c r="E772" s="9"/>
      <c r="F772" s="9"/>
      <c r="G772" s="9"/>
      <c r="H772" s="9"/>
      <c r="I772" s="9"/>
      <c r="J772" s="9"/>
      <c r="K772" s="9"/>
    </row>
    <row r="773" spans="1:11" hidden="1" x14ac:dyDescent="0.2">
      <c r="A773" s="9"/>
      <c r="B773" s="9"/>
      <c r="C773" s="9"/>
      <c r="D773" s="9"/>
      <c r="E773" s="9"/>
      <c r="F773" s="9"/>
      <c r="G773" s="9"/>
      <c r="H773" s="9"/>
      <c r="I773" s="9"/>
      <c r="J773" s="9"/>
      <c r="K773" s="9"/>
    </row>
    <row r="774" spans="1:11" hidden="1" x14ac:dyDescent="0.2">
      <c r="A774" s="9"/>
      <c r="B774" s="9"/>
      <c r="C774" s="9"/>
      <c r="D774" s="9"/>
      <c r="E774" s="9"/>
      <c r="F774" s="9"/>
      <c r="G774" s="9"/>
      <c r="H774" s="9"/>
      <c r="I774" s="9"/>
      <c r="J774" s="9"/>
      <c r="K774" s="9"/>
    </row>
    <row r="775" spans="1:11" hidden="1" x14ac:dyDescent="0.2">
      <c r="A775" s="9"/>
      <c r="B775" s="9"/>
      <c r="C775" s="9"/>
      <c r="D775" s="9"/>
      <c r="E775" s="9"/>
      <c r="F775" s="9"/>
      <c r="G775" s="9"/>
      <c r="H775" s="9"/>
      <c r="I775" s="9"/>
      <c r="J775" s="9"/>
      <c r="K775" s="9"/>
    </row>
    <row r="776" spans="1:11" hidden="1" x14ac:dyDescent="0.2">
      <c r="A776" s="9"/>
      <c r="B776" s="9"/>
      <c r="C776" s="9"/>
      <c r="D776" s="9"/>
      <c r="E776" s="9"/>
      <c r="F776" s="9"/>
      <c r="G776" s="9"/>
      <c r="H776" s="9"/>
      <c r="I776" s="9"/>
      <c r="J776" s="9"/>
      <c r="K776" s="9"/>
    </row>
    <row r="777" spans="1:11" hidden="1" x14ac:dyDescent="0.2">
      <c r="A777" s="9"/>
      <c r="B777" s="9"/>
      <c r="C777" s="9"/>
      <c r="D777" s="9"/>
      <c r="E777" s="9"/>
      <c r="F777" s="9"/>
      <c r="G777" s="9"/>
      <c r="H777" s="9"/>
      <c r="I777" s="9"/>
      <c r="J777" s="9"/>
      <c r="K777" s="9"/>
    </row>
    <row r="778" spans="1:11" hidden="1" x14ac:dyDescent="0.2">
      <c r="A778" s="9"/>
      <c r="B778" s="9"/>
      <c r="C778" s="9"/>
      <c r="D778" s="9"/>
      <c r="E778" s="9"/>
      <c r="F778" s="9"/>
      <c r="G778" s="9"/>
      <c r="H778" s="9"/>
      <c r="I778" s="9"/>
      <c r="J778" s="9"/>
      <c r="K778" s="9"/>
    </row>
    <row r="779" spans="1:11" hidden="1" x14ac:dyDescent="0.2">
      <c r="A779" s="9"/>
      <c r="B779" s="9"/>
      <c r="C779" s="9"/>
      <c r="D779" s="9"/>
      <c r="E779" s="9"/>
      <c r="F779" s="9"/>
      <c r="G779" s="9"/>
      <c r="H779" s="9"/>
      <c r="I779" s="9"/>
      <c r="J779" s="9"/>
      <c r="K779" s="9"/>
    </row>
    <row r="780" spans="1:11" hidden="1" x14ac:dyDescent="0.2">
      <c r="A780" s="9"/>
      <c r="B780" s="9"/>
      <c r="C780" s="9"/>
      <c r="D780" s="9"/>
      <c r="E780" s="9"/>
      <c r="F780" s="9"/>
      <c r="G780" s="9"/>
      <c r="H780" s="9"/>
      <c r="I780" s="9"/>
      <c r="J780" s="9"/>
      <c r="K780" s="9"/>
    </row>
    <row r="781" spans="1:11" hidden="1" x14ac:dyDescent="0.2">
      <c r="A781" s="9"/>
      <c r="B781" s="9"/>
      <c r="C781" s="9"/>
      <c r="D781" s="9"/>
      <c r="E781" s="9"/>
      <c r="F781" s="9"/>
      <c r="G781" s="9"/>
      <c r="H781" s="9"/>
      <c r="I781" s="9"/>
      <c r="J781" s="9"/>
      <c r="K781" s="9"/>
    </row>
    <row r="782" spans="1:11" hidden="1" x14ac:dyDescent="0.2">
      <c r="A782" s="9"/>
      <c r="B782" s="9"/>
      <c r="C782" s="9"/>
      <c r="D782" s="9"/>
      <c r="E782" s="9"/>
      <c r="F782" s="9"/>
      <c r="G782" s="9"/>
      <c r="H782" s="9"/>
      <c r="I782" s="9"/>
      <c r="J782" s="9"/>
      <c r="K782" s="9"/>
    </row>
    <row r="783" spans="1:11" hidden="1" x14ac:dyDescent="0.2">
      <c r="A783" s="9"/>
      <c r="B783" s="9"/>
      <c r="C783" s="9"/>
      <c r="D783" s="9"/>
      <c r="E783" s="9"/>
      <c r="F783" s="9"/>
      <c r="G783" s="9"/>
      <c r="H783" s="9"/>
      <c r="I783" s="9"/>
      <c r="J783" s="9"/>
      <c r="K783" s="9"/>
    </row>
    <row r="784" spans="1:11" hidden="1" x14ac:dyDescent="0.2">
      <c r="A784" s="9"/>
      <c r="B784" s="9"/>
      <c r="C784" s="9"/>
      <c r="D784" s="9"/>
      <c r="E784" s="9"/>
      <c r="F784" s="9"/>
      <c r="G784" s="9"/>
      <c r="H784" s="9"/>
      <c r="I784" s="9"/>
      <c r="J784" s="9"/>
      <c r="K784" s="9"/>
    </row>
    <row r="785" spans="1:11" hidden="1" x14ac:dyDescent="0.2">
      <c r="A785" s="9"/>
      <c r="B785" s="9"/>
      <c r="C785" s="9"/>
      <c r="D785" s="9"/>
      <c r="E785" s="9"/>
      <c r="F785" s="9"/>
      <c r="G785" s="9"/>
      <c r="H785" s="9"/>
      <c r="I785" s="9"/>
      <c r="J785" s="9"/>
      <c r="K785" s="9"/>
    </row>
    <row r="786" spans="1:11" hidden="1" x14ac:dyDescent="0.2">
      <c r="A786" s="9"/>
      <c r="B786" s="9"/>
      <c r="C786" s="9"/>
      <c r="D786" s="9"/>
      <c r="E786" s="9"/>
      <c r="F786" s="9"/>
      <c r="G786" s="9"/>
      <c r="H786" s="9"/>
      <c r="I786" s="9"/>
      <c r="J786" s="9"/>
      <c r="K786" s="9"/>
    </row>
    <row r="787" spans="1:11" hidden="1" x14ac:dyDescent="0.2">
      <c r="A787" s="9"/>
      <c r="B787" s="9"/>
      <c r="C787" s="9"/>
      <c r="D787" s="9"/>
      <c r="E787" s="9"/>
      <c r="F787" s="9"/>
      <c r="G787" s="9"/>
      <c r="H787" s="9"/>
      <c r="I787" s="9"/>
      <c r="J787" s="9"/>
      <c r="K787" s="9"/>
    </row>
    <row r="788" spans="1:11" hidden="1" x14ac:dyDescent="0.2">
      <c r="A788" s="9"/>
      <c r="B788" s="9"/>
      <c r="C788" s="9"/>
      <c r="D788" s="9"/>
      <c r="E788" s="9"/>
      <c r="F788" s="9"/>
      <c r="G788" s="9"/>
      <c r="H788" s="9"/>
      <c r="I788" s="9"/>
      <c r="J788" s="9"/>
      <c r="K788" s="9"/>
    </row>
    <row r="789" spans="1:11" hidden="1" x14ac:dyDescent="0.2">
      <c r="A789" s="9"/>
      <c r="B789" s="9"/>
      <c r="C789" s="9"/>
      <c r="D789" s="9"/>
      <c r="E789" s="9"/>
      <c r="F789" s="9"/>
      <c r="G789" s="9"/>
      <c r="H789" s="9"/>
      <c r="I789" s="9"/>
      <c r="J789" s="9"/>
      <c r="K789" s="9"/>
    </row>
    <row r="790" spans="1:11" hidden="1" x14ac:dyDescent="0.2">
      <c r="A790" s="9"/>
      <c r="B790" s="9"/>
      <c r="C790" s="9"/>
      <c r="D790" s="9"/>
      <c r="E790" s="9"/>
      <c r="F790" s="9"/>
      <c r="G790" s="9"/>
      <c r="H790" s="9"/>
      <c r="I790" s="9"/>
      <c r="J790" s="9"/>
      <c r="K790" s="9"/>
    </row>
    <row r="791" spans="1:11" hidden="1" x14ac:dyDescent="0.2">
      <c r="A791" s="9"/>
      <c r="B791" s="9"/>
      <c r="C791" s="9"/>
      <c r="D791" s="9"/>
      <c r="E791" s="9"/>
      <c r="F791" s="9"/>
      <c r="G791" s="9"/>
      <c r="H791" s="9"/>
      <c r="I791" s="9"/>
      <c r="J791" s="9"/>
      <c r="K791" s="9"/>
    </row>
    <row r="792" spans="1:11" hidden="1" x14ac:dyDescent="0.2">
      <c r="A792" s="9"/>
      <c r="B792" s="9"/>
      <c r="C792" s="9"/>
      <c r="D792" s="9"/>
      <c r="E792" s="9"/>
      <c r="F792" s="9"/>
      <c r="G792" s="9"/>
      <c r="H792" s="9"/>
      <c r="I792" s="9"/>
      <c r="J792" s="9"/>
      <c r="K792" s="9"/>
    </row>
    <row r="793" spans="1:11" hidden="1" x14ac:dyDescent="0.2">
      <c r="A793" s="9"/>
      <c r="B793" s="9"/>
      <c r="C793" s="9"/>
      <c r="D793" s="9"/>
      <c r="E793" s="9"/>
      <c r="F793" s="9"/>
      <c r="G793" s="9"/>
      <c r="H793" s="9"/>
      <c r="I793" s="9"/>
      <c r="J793" s="9"/>
      <c r="K793" s="9"/>
    </row>
    <row r="794" spans="1:11" hidden="1" x14ac:dyDescent="0.2">
      <c r="A794" s="9"/>
      <c r="B794" s="9"/>
      <c r="C794" s="9"/>
      <c r="D794" s="9"/>
      <c r="E794" s="9"/>
      <c r="F794" s="9"/>
      <c r="G794" s="9"/>
      <c r="H794" s="9"/>
      <c r="I794" s="9"/>
      <c r="J794" s="9"/>
      <c r="K794" s="9"/>
    </row>
    <row r="795" spans="1:11" hidden="1" x14ac:dyDescent="0.2">
      <c r="A795" s="9"/>
      <c r="B795" s="9"/>
      <c r="C795" s="9"/>
      <c r="D795" s="9"/>
      <c r="E795" s="9"/>
      <c r="F795" s="9"/>
      <c r="G795" s="9"/>
      <c r="H795" s="9"/>
      <c r="I795" s="9"/>
      <c r="J795" s="9"/>
      <c r="K795" s="9"/>
    </row>
    <row r="796" spans="1:11" hidden="1" x14ac:dyDescent="0.2">
      <c r="A796" s="9"/>
      <c r="B796" s="9"/>
      <c r="C796" s="9"/>
      <c r="D796" s="9"/>
      <c r="E796" s="9"/>
      <c r="F796" s="9"/>
      <c r="G796" s="9"/>
      <c r="H796" s="9"/>
      <c r="I796" s="9"/>
      <c r="J796" s="9"/>
      <c r="K796" s="9"/>
    </row>
    <row r="797" spans="1:11" hidden="1" x14ac:dyDescent="0.2">
      <c r="A797" s="9"/>
      <c r="B797" s="9"/>
      <c r="C797" s="9"/>
      <c r="D797" s="9"/>
      <c r="E797" s="9"/>
      <c r="F797" s="9"/>
      <c r="G797" s="9"/>
      <c r="H797" s="9"/>
      <c r="I797" s="9"/>
      <c r="J797" s="9"/>
      <c r="K797" s="9"/>
    </row>
    <row r="798" spans="1:11" hidden="1" x14ac:dyDescent="0.2">
      <c r="A798" s="9"/>
      <c r="B798" s="9"/>
      <c r="C798" s="9"/>
      <c r="D798" s="9"/>
      <c r="E798" s="9"/>
      <c r="F798" s="9"/>
      <c r="G798" s="9"/>
      <c r="H798" s="9"/>
      <c r="I798" s="9"/>
      <c r="J798" s="9"/>
      <c r="K798" s="9"/>
    </row>
    <row r="799" spans="1:11" hidden="1" x14ac:dyDescent="0.2">
      <c r="A799" s="9"/>
      <c r="B799" s="9"/>
      <c r="C799" s="9"/>
      <c r="D799" s="9"/>
      <c r="E799" s="9"/>
      <c r="F799" s="9"/>
      <c r="G799" s="9"/>
      <c r="H799" s="9"/>
      <c r="I799" s="9"/>
      <c r="J799" s="9"/>
      <c r="K799" s="9"/>
    </row>
    <row r="800" spans="1:11" hidden="1" x14ac:dyDescent="0.2">
      <c r="A800" s="9"/>
      <c r="B800" s="9"/>
      <c r="C800" s="9"/>
      <c r="D800" s="9"/>
      <c r="E800" s="9"/>
      <c r="F800" s="9"/>
      <c r="G800" s="9"/>
      <c r="H800" s="9"/>
      <c r="I800" s="9"/>
      <c r="J800" s="9"/>
      <c r="K800" s="9"/>
    </row>
    <row r="801" spans="1:11" hidden="1" x14ac:dyDescent="0.2">
      <c r="A801" s="9"/>
      <c r="B801" s="9"/>
      <c r="C801" s="9"/>
      <c r="D801" s="9"/>
      <c r="E801" s="9"/>
      <c r="F801" s="9"/>
      <c r="G801" s="9"/>
      <c r="H801" s="9"/>
      <c r="I801" s="9"/>
      <c r="J801" s="9"/>
      <c r="K801" s="9"/>
    </row>
    <row r="802" spans="1:11" hidden="1" x14ac:dyDescent="0.2">
      <c r="A802" s="9"/>
      <c r="B802" s="9"/>
      <c r="C802" s="9"/>
      <c r="D802" s="9"/>
      <c r="E802" s="9"/>
      <c r="F802" s="9"/>
      <c r="G802" s="9"/>
      <c r="H802" s="9"/>
      <c r="I802" s="9"/>
      <c r="J802" s="9"/>
      <c r="K802" s="9"/>
    </row>
    <row r="803" spans="1:11" hidden="1" x14ac:dyDescent="0.2">
      <c r="A803" s="9"/>
      <c r="B803" s="9"/>
      <c r="C803" s="9"/>
      <c r="D803" s="9"/>
      <c r="E803" s="9"/>
      <c r="F803" s="9"/>
      <c r="G803" s="9"/>
      <c r="H803" s="9"/>
      <c r="I803" s="9"/>
      <c r="J803" s="9"/>
      <c r="K803" s="9"/>
    </row>
    <row r="804" spans="1:11" hidden="1" x14ac:dyDescent="0.2">
      <c r="A804" s="9"/>
      <c r="B804" s="9"/>
      <c r="C804" s="9"/>
      <c r="D804" s="9"/>
      <c r="E804" s="9"/>
      <c r="F804" s="9"/>
      <c r="G804" s="9"/>
      <c r="H804" s="9"/>
      <c r="I804" s="9"/>
      <c r="J804" s="9"/>
      <c r="K804" s="9"/>
    </row>
    <row r="805" spans="1:11" hidden="1" x14ac:dyDescent="0.2">
      <c r="A805" s="9"/>
      <c r="B805" s="9"/>
      <c r="C805" s="9"/>
      <c r="D805" s="9"/>
      <c r="E805" s="9"/>
      <c r="F805" s="9"/>
      <c r="G805" s="9"/>
      <c r="H805" s="9"/>
      <c r="I805" s="9"/>
      <c r="J805" s="9"/>
      <c r="K805" s="9"/>
    </row>
    <row r="806" spans="1:11" hidden="1" x14ac:dyDescent="0.2">
      <c r="A806" s="9"/>
      <c r="B806" s="9"/>
      <c r="C806" s="9"/>
      <c r="D806" s="9"/>
      <c r="E806" s="9"/>
      <c r="F806" s="9"/>
      <c r="G806" s="9"/>
      <c r="H806" s="9"/>
      <c r="I806" s="9"/>
      <c r="J806" s="9"/>
      <c r="K806" s="9"/>
    </row>
    <row r="807" spans="1:11" hidden="1" x14ac:dyDescent="0.2">
      <c r="A807" s="9"/>
      <c r="B807" s="9"/>
      <c r="C807" s="9"/>
      <c r="D807" s="9"/>
      <c r="E807" s="9"/>
      <c r="F807" s="9"/>
      <c r="G807" s="9"/>
      <c r="H807" s="9"/>
      <c r="I807" s="9"/>
      <c r="J807" s="9"/>
      <c r="K807" s="9"/>
    </row>
    <row r="808" spans="1:11" hidden="1" x14ac:dyDescent="0.2">
      <c r="A808" s="9"/>
      <c r="B808" s="9"/>
      <c r="C808" s="9"/>
      <c r="D808" s="9"/>
      <c r="E808" s="9"/>
      <c r="F808" s="9"/>
      <c r="G808" s="9"/>
      <c r="H808" s="9"/>
      <c r="I808" s="9"/>
      <c r="J808" s="9"/>
      <c r="K808" s="9"/>
    </row>
    <row r="809" spans="1:11" hidden="1" x14ac:dyDescent="0.2">
      <c r="A809" s="9"/>
      <c r="B809" s="9"/>
      <c r="C809" s="9"/>
      <c r="D809" s="9"/>
      <c r="E809" s="9"/>
      <c r="F809" s="9"/>
      <c r="G809" s="9"/>
      <c r="H809" s="9"/>
      <c r="I809" s="9"/>
      <c r="J809" s="9"/>
      <c r="K809" s="9"/>
    </row>
    <row r="810" spans="1:11" hidden="1" x14ac:dyDescent="0.2">
      <c r="A810" s="9"/>
      <c r="B810" s="9"/>
      <c r="C810" s="9"/>
      <c r="D810" s="9"/>
      <c r="E810" s="9"/>
      <c r="F810" s="9"/>
      <c r="G810" s="9"/>
      <c r="H810" s="9"/>
      <c r="I810" s="9"/>
      <c r="J810" s="9"/>
      <c r="K810" s="9"/>
    </row>
    <row r="811" spans="1:11" hidden="1" x14ac:dyDescent="0.2">
      <c r="A811" s="9"/>
      <c r="B811" s="9"/>
      <c r="C811" s="9"/>
      <c r="D811" s="9"/>
      <c r="E811" s="9"/>
      <c r="F811" s="9"/>
      <c r="G811" s="9"/>
      <c r="H811" s="9"/>
      <c r="I811" s="9"/>
      <c r="J811" s="9"/>
      <c r="K811" s="9"/>
    </row>
    <row r="812" spans="1:11" hidden="1" x14ac:dyDescent="0.2">
      <c r="A812" s="9"/>
      <c r="B812" s="9"/>
      <c r="C812" s="9"/>
      <c r="D812" s="9"/>
      <c r="E812" s="9"/>
      <c r="F812" s="9"/>
      <c r="G812" s="9"/>
      <c r="H812" s="9"/>
      <c r="I812" s="9"/>
      <c r="J812" s="9"/>
      <c r="K812" s="9"/>
    </row>
    <row r="813" spans="1:11" hidden="1" x14ac:dyDescent="0.2">
      <c r="A813" s="9"/>
      <c r="B813" s="9"/>
      <c r="C813" s="9"/>
      <c r="D813" s="9"/>
      <c r="E813" s="9"/>
      <c r="F813" s="9"/>
      <c r="G813" s="9"/>
      <c r="H813" s="9"/>
      <c r="I813" s="9"/>
      <c r="J813" s="9"/>
      <c r="K813" s="9"/>
    </row>
    <row r="814" spans="1:11" hidden="1" x14ac:dyDescent="0.2">
      <c r="A814" s="9"/>
      <c r="B814" s="9"/>
      <c r="C814" s="9"/>
      <c r="D814" s="9"/>
      <c r="E814" s="9"/>
      <c r="F814" s="9"/>
      <c r="G814" s="9"/>
      <c r="H814" s="9"/>
      <c r="I814" s="9"/>
      <c r="J814" s="9"/>
      <c r="K814" s="9"/>
    </row>
    <row r="815" spans="1:11" hidden="1" x14ac:dyDescent="0.2">
      <c r="A815" s="9"/>
      <c r="B815" s="9"/>
      <c r="C815" s="9"/>
      <c r="D815" s="9"/>
      <c r="E815" s="9"/>
      <c r="F815" s="9"/>
      <c r="G815" s="9"/>
      <c r="H815" s="9"/>
      <c r="I815" s="9"/>
      <c r="J815" s="9"/>
      <c r="K815" s="9"/>
    </row>
    <row r="816" spans="1:11" hidden="1" x14ac:dyDescent="0.2">
      <c r="A816" s="9"/>
      <c r="B816" s="9"/>
      <c r="C816" s="9"/>
      <c r="D816" s="9"/>
      <c r="E816" s="9"/>
      <c r="F816" s="9"/>
      <c r="G816" s="9"/>
      <c r="H816" s="9"/>
      <c r="I816" s="9"/>
      <c r="J816" s="9"/>
      <c r="K816" s="9"/>
    </row>
    <row r="817" spans="1:11" hidden="1" x14ac:dyDescent="0.2">
      <c r="A817" s="9"/>
      <c r="B817" s="9"/>
      <c r="C817" s="9"/>
      <c r="D817" s="9"/>
      <c r="E817" s="9"/>
      <c r="F817" s="9"/>
      <c r="G817" s="9"/>
      <c r="H817" s="9"/>
      <c r="I817" s="9"/>
      <c r="J817" s="9"/>
      <c r="K817" s="9"/>
    </row>
    <row r="818" spans="1:11" hidden="1" x14ac:dyDescent="0.2">
      <c r="A818" s="9"/>
      <c r="B818" s="9"/>
      <c r="C818" s="9"/>
      <c r="D818" s="9"/>
      <c r="E818" s="9"/>
      <c r="F818" s="9"/>
      <c r="G818" s="9"/>
      <c r="H818" s="9"/>
      <c r="I818" s="9"/>
      <c r="J818" s="9"/>
      <c r="K818" s="9"/>
    </row>
    <row r="819" spans="1:11" hidden="1" x14ac:dyDescent="0.2">
      <c r="A819" s="9"/>
      <c r="B819" s="9"/>
      <c r="C819" s="9"/>
      <c r="D819" s="9"/>
      <c r="E819" s="9"/>
      <c r="F819" s="9"/>
      <c r="G819" s="9"/>
      <c r="H819" s="9"/>
      <c r="I819" s="9"/>
      <c r="J819" s="9"/>
      <c r="K819" s="9"/>
    </row>
    <row r="820" spans="1:11" hidden="1" x14ac:dyDescent="0.2">
      <c r="A820" s="9"/>
      <c r="B820" s="9"/>
      <c r="C820" s="9"/>
      <c r="D820" s="9"/>
      <c r="E820" s="9"/>
      <c r="F820" s="9"/>
      <c r="G820" s="9"/>
      <c r="H820" s="9"/>
      <c r="I820" s="9"/>
      <c r="J820" s="9"/>
      <c r="K820" s="9"/>
    </row>
    <row r="821" spans="1:11" hidden="1" x14ac:dyDescent="0.2">
      <c r="A821" s="9"/>
      <c r="B821" s="9"/>
      <c r="C821" s="9"/>
      <c r="D821" s="9"/>
      <c r="E821" s="9"/>
      <c r="F821" s="9"/>
      <c r="G821" s="9"/>
      <c r="H821" s="9"/>
      <c r="I821" s="9"/>
      <c r="J821" s="9"/>
      <c r="K821" s="9"/>
    </row>
    <row r="822" spans="1:11" hidden="1" x14ac:dyDescent="0.2">
      <c r="A822" s="9"/>
      <c r="B822" s="9"/>
      <c r="C822" s="9"/>
      <c r="D822" s="9"/>
      <c r="E822" s="9"/>
      <c r="F822" s="9"/>
      <c r="G822" s="9"/>
      <c r="H822" s="9"/>
      <c r="I822" s="9"/>
      <c r="J822" s="9"/>
      <c r="K822" s="9"/>
    </row>
    <row r="823" spans="1:11" hidden="1" x14ac:dyDescent="0.2">
      <c r="A823" s="9"/>
      <c r="B823" s="9"/>
      <c r="C823" s="9"/>
      <c r="D823" s="9"/>
      <c r="E823" s="9"/>
      <c r="F823" s="9"/>
      <c r="G823" s="9"/>
      <c r="H823" s="9"/>
      <c r="I823" s="9"/>
      <c r="J823" s="9"/>
      <c r="K823" s="9"/>
    </row>
    <row r="824" spans="1:11" hidden="1" x14ac:dyDescent="0.2">
      <c r="A824" s="9"/>
      <c r="B824" s="9"/>
      <c r="C824" s="9"/>
      <c r="D824" s="9"/>
      <c r="E824" s="9"/>
      <c r="F824" s="9"/>
      <c r="G824" s="9"/>
      <c r="H824" s="9"/>
      <c r="I824" s="9"/>
      <c r="J824" s="9"/>
      <c r="K824" s="9"/>
    </row>
    <row r="825" spans="1:11" hidden="1" x14ac:dyDescent="0.2">
      <c r="A825" s="9"/>
      <c r="B825" s="9"/>
      <c r="C825" s="9"/>
      <c r="D825" s="9"/>
      <c r="E825" s="9"/>
      <c r="F825" s="9"/>
      <c r="G825" s="9"/>
      <c r="H825" s="9"/>
      <c r="I825" s="9"/>
      <c r="J825" s="9"/>
      <c r="K825" s="9"/>
    </row>
    <row r="826" spans="1:11" hidden="1" x14ac:dyDescent="0.2">
      <c r="A826" s="9"/>
      <c r="B826" s="9"/>
      <c r="C826" s="9"/>
      <c r="D826" s="9"/>
      <c r="E826" s="9"/>
      <c r="F826" s="9"/>
      <c r="G826" s="9"/>
      <c r="H826" s="9"/>
      <c r="I826" s="9"/>
      <c r="J826" s="9"/>
      <c r="K826" s="9"/>
    </row>
    <row r="827" spans="1:11" hidden="1" x14ac:dyDescent="0.2">
      <c r="A827" s="9"/>
      <c r="B827" s="9"/>
      <c r="C827" s="9"/>
      <c r="D827" s="9"/>
      <c r="E827" s="9"/>
      <c r="F827" s="9"/>
      <c r="G827" s="9"/>
      <c r="H827" s="9"/>
      <c r="I827" s="9"/>
      <c r="J827" s="9"/>
      <c r="K827" s="9"/>
    </row>
    <row r="828" spans="1:11" hidden="1" x14ac:dyDescent="0.2">
      <c r="A828" s="9"/>
      <c r="B828" s="9"/>
      <c r="C828" s="9"/>
      <c r="D828" s="9"/>
      <c r="E828" s="9"/>
      <c r="F828" s="9"/>
      <c r="G828" s="9"/>
      <c r="H828" s="9"/>
      <c r="I828" s="9"/>
      <c r="J828" s="9"/>
      <c r="K828" s="9"/>
    </row>
    <row r="829" spans="1:11" hidden="1" x14ac:dyDescent="0.2">
      <c r="A829" s="9"/>
      <c r="B829" s="9"/>
      <c r="C829" s="9"/>
      <c r="D829" s="9"/>
      <c r="E829" s="9"/>
      <c r="F829" s="9"/>
      <c r="G829" s="9"/>
      <c r="H829" s="9"/>
      <c r="I829" s="9"/>
      <c r="J829" s="9"/>
      <c r="K829" s="9"/>
    </row>
    <row r="830" spans="1:11" hidden="1" x14ac:dyDescent="0.2">
      <c r="A830" s="9"/>
      <c r="B830" s="9"/>
      <c r="C830" s="9"/>
      <c r="D830" s="9"/>
      <c r="E830" s="9"/>
      <c r="F830" s="9"/>
      <c r="G830" s="9"/>
      <c r="H830" s="9"/>
      <c r="I830" s="9"/>
      <c r="J830" s="9"/>
      <c r="K830" s="9"/>
    </row>
    <row r="831" spans="1:11" hidden="1" x14ac:dyDescent="0.2">
      <c r="A831" s="9"/>
      <c r="B831" s="9"/>
      <c r="C831" s="9"/>
      <c r="D831" s="9"/>
      <c r="E831" s="9"/>
      <c r="F831" s="9"/>
      <c r="G831" s="9"/>
      <c r="H831" s="9"/>
      <c r="I831" s="9"/>
      <c r="J831" s="9"/>
      <c r="K831" s="9"/>
    </row>
    <row r="832" spans="1:11" hidden="1" x14ac:dyDescent="0.2">
      <c r="A832" s="9"/>
      <c r="B832" s="9"/>
      <c r="C832" s="9"/>
      <c r="D832" s="9"/>
      <c r="E832" s="9"/>
      <c r="F832" s="9"/>
      <c r="G832" s="9"/>
      <c r="H832" s="9"/>
      <c r="I832" s="9"/>
      <c r="J832" s="9"/>
      <c r="K832" s="9"/>
    </row>
    <row r="833" spans="1:11" hidden="1" x14ac:dyDescent="0.2">
      <c r="A833" s="9"/>
      <c r="B833" s="9"/>
      <c r="C833" s="9"/>
      <c r="D833" s="9"/>
      <c r="E833" s="9"/>
      <c r="F833" s="9"/>
      <c r="G833" s="9"/>
      <c r="H833" s="9"/>
      <c r="I833" s="9"/>
      <c r="J833" s="9"/>
      <c r="K833" s="9"/>
    </row>
    <row r="834" spans="1:11" hidden="1" x14ac:dyDescent="0.2">
      <c r="A834" s="9"/>
      <c r="B834" s="9"/>
      <c r="C834" s="9"/>
      <c r="D834" s="9"/>
      <c r="E834" s="9"/>
      <c r="F834" s="9"/>
      <c r="G834" s="9"/>
      <c r="H834" s="9"/>
      <c r="I834" s="9"/>
      <c r="J834" s="9"/>
      <c r="K834" s="9"/>
    </row>
    <row r="835" spans="1:11" hidden="1" x14ac:dyDescent="0.2">
      <c r="A835" s="9"/>
      <c r="B835" s="9"/>
      <c r="C835" s="9"/>
      <c r="D835" s="9"/>
      <c r="E835" s="9"/>
      <c r="F835" s="9"/>
      <c r="G835" s="9"/>
      <c r="H835" s="9"/>
      <c r="I835" s="9"/>
      <c r="J835" s="9"/>
      <c r="K835" s="9"/>
    </row>
    <row r="836" spans="1:11" hidden="1" x14ac:dyDescent="0.2">
      <c r="A836" s="9"/>
      <c r="B836" s="9"/>
      <c r="C836" s="9"/>
      <c r="D836" s="9"/>
      <c r="E836" s="9"/>
      <c r="F836" s="9"/>
      <c r="G836" s="9"/>
      <c r="H836" s="9"/>
      <c r="I836" s="9"/>
      <c r="J836" s="9"/>
      <c r="K836" s="9"/>
    </row>
    <row r="837" spans="1:11" hidden="1" x14ac:dyDescent="0.2">
      <c r="A837" s="9"/>
      <c r="B837" s="9"/>
      <c r="C837" s="9"/>
      <c r="D837" s="9"/>
      <c r="E837" s="9"/>
      <c r="F837" s="9"/>
      <c r="G837" s="9"/>
      <c r="H837" s="9"/>
      <c r="I837" s="9"/>
      <c r="J837" s="9"/>
      <c r="K837" s="9"/>
    </row>
    <row r="838" spans="1:11" hidden="1" x14ac:dyDescent="0.2">
      <c r="A838" s="9"/>
      <c r="B838" s="9"/>
      <c r="C838" s="9"/>
      <c r="D838" s="9"/>
      <c r="E838" s="9"/>
      <c r="F838" s="9"/>
      <c r="G838" s="9"/>
      <c r="H838" s="9"/>
      <c r="I838" s="9"/>
      <c r="J838" s="9"/>
      <c r="K838" s="9"/>
    </row>
    <row r="839" spans="1:11" hidden="1" x14ac:dyDescent="0.2">
      <c r="A839" s="9"/>
      <c r="B839" s="9"/>
      <c r="C839" s="9"/>
      <c r="D839" s="9"/>
      <c r="E839" s="9"/>
      <c r="F839" s="9"/>
      <c r="G839" s="9"/>
      <c r="H839" s="9"/>
      <c r="I839" s="9"/>
      <c r="J839" s="9"/>
      <c r="K839" s="9"/>
    </row>
    <row r="840" spans="1:11" hidden="1" x14ac:dyDescent="0.2">
      <c r="A840" s="9"/>
      <c r="B840" s="9"/>
      <c r="C840" s="9"/>
      <c r="D840" s="9"/>
      <c r="E840" s="9"/>
      <c r="F840" s="9"/>
      <c r="G840" s="9"/>
      <c r="H840" s="9"/>
      <c r="I840" s="9"/>
      <c r="J840" s="9"/>
      <c r="K840" s="9"/>
    </row>
    <row r="841" spans="1:11" hidden="1" x14ac:dyDescent="0.2">
      <c r="A841" s="9"/>
      <c r="B841" s="9"/>
      <c r="C841" s="9"/>
      <c r="D841" s="9"/>
      <c r="E841" s="9"/>
      <c r="F841" s="9"/>
      <c r="G841" s="9"/>
      <c r="H841" s="9"/>
      <c r="I841" s="9"/>
      <c r="J841" s="9"/>
      <c r="K841" s="9"/>
    </row>
    <row r="842" spans="1:11" hidden="1" x14ac:dyDescent="0.2">
      <c r="A842" s="9"/>
      <c r="B842" s="9"/>
      <c r="C842" s="9"/>
      <c r="D842" s="9"/>
      <c r="E842" s="9"/>
      <c r="F842" s="9"/>
      <c r="G842" s="9"/>
      <c r="H842" s="9"/>
      <c r="I842" s="9"/>
      <c r="J842" s="9"/>
      <c r="K842" s="9"/>
    </row>
    <row r="843" spans="1:11" hidden="1" x14ac:dyDescent="0.2">
      <c r="A843" s="9"/>
      <c r="B843" s="9"/>
      <c r="C843" s="9"/>
      <c r="D843" s="9"/>
      <c r="E843" s="9"/>
      <c r="F843" s="9"/>
      <c r="G843" s="9"/>
      <c r="H843" s="9"/>
      <c r="I843" s="9"/>
      <c r="J843" s="9"/>
      <c r="K843" s="9"/>
    </row>
    <row r="844" spans="1:11" hidden="1" x14ac:dyDescent="0.2">
      <c r="A844" s="9"/>
      <c r="B844" s="9"/>
      <c r="C844" s="9"/>
      <c r="D844" s="9"/>
      <c r="E844" s="9"/>
      <c r="F844" s="9"/>
      <c r="G844" s="9"/>
      <c r="H844" s="9"/>
      <c r="I844" s="9"/>
      <c r="J844" s="9"/>
      <c r="K844" s="9"/>
    </row>
    <row r="845" spans="1:11" hidden="1" x14ac:dyDescent="0.2">
      <c r="A845" s="9"/>
      <c r="B845" s="9"/>
      <c r="C845" s="9"/>
      <c r="D845" s="9"/>
      <c r="E845" s="9"/>
      <c r="F845" s="9"/>
      <c r="G845" s="9"/>
      <c r="H845" s="9"/>
      <c r="I845" s="9"/>
      <c r="J845" s="9"/>
      <c r="K845" s="9"/>
    </row>
    <row r="846" spans="1:11" hidden="1" x14ac:dyDescent="0.2">
      <c r="A846" s="9"/>
      <c r="B846" s="9"/>
      <c r="C846" s="9"/>
      <c r="D846" s="9"/>
      <c r="E846" s="9"/>
      <c r="F846" s="9"/>
      <c r="G846" s="9"/>
      <c r="H846" s="9"/>
      <c r="I846" s="9"/>
      <c r="J846" s="9"/>
      <c r="K846" s="9"/>
    </row>
    <row r="847" spans="1:11" hidden="1" x14ac:dyDescent="0.2">
      <c r="A847" s="9"/>
      <c r="B847" s="9"/>
      <c r="C847" s="9"/>
      <c r="D847" s="9"/>
      <c r="E847" s="9"/>
      <c r="F847" s="9"/>
      <c r="G847" s="9"/>
      <c r="H847" s="9"/>
      <c r="I847" s="9"/>
      <c r="J847" s="9"/>
      <c r="K847" s="9"/>
    </row>
    <row r="848" spans="1:11" hidden="1" x14ac:dyDescent="0.2">
      <c r="A848" s="9"/>
      <c r="B848" s="9"/>
      <c r="C848" s="9"/>
      <c r="D848" s="9"/>
      <c r="E848" s="9"/>
      <c r="F848" s="9"/>
      <c r="G848" s="9"/>
      <c r="H848" s="9"/>
      <c r="I848" s="9"/>
      <c r="J848" s="9"/>
      <c r="K848" s="9"/>
    </row>
    <row r="849" spans="1:11" hidden="1" x14ac:dyDescent="0.2">
      <c r="A849" s="9"/>
      <c r="B849" s="9"/>
      <c r="C849" s="9"/>
      <c r="D849" s="9"/>
      <c r="E849" s="9"/>
      <c r="F849" s="9"/>
      <c r="G849" s="9"/>
      <c r="H849" s="9"/>
      <c r="I849" s="9"/>
      <c r="J849" s="9"/>
      <c r="K849" s="9"/>
    </row>
    <row r="850" spans="1:11" hidden="1" x14ac:dyDescent="0.2">
      <c r="A850" s="9"/>
      <c r="B850" s="9"/>
      <c r="C850" s="9"/>
      <c r="D850" s="9"/>
      <c r="E850" s="9"/>
      <c r="F850" s="9"/>
      <c r="G850" s="9"/>
      <c r="H850" s="9"/>
      <c r="I850" s="9"/>
      <c r="J850" s="9"/>
      <c r="K850" s="9"/>
    </row>
    <row r="851" spans="1:11" hidden="1" x14ac:dyDescent="0.2">
      <c r="A851" s="9"/>
      <c r="B851" s="9"/>
      <c r="C851" s="9"/>
      <c r="D851" s="9"/>
      <c r="E851" s="9"/>
      <c r="F851" s="9"/>
      <c r="G851" s="9"/>
      <c r="H851" s="9"/>
      <c r="I851" s="9"/>
      <c r="J851" s="9"/>
      <c r="K851" s="9"/>
    </row>
    <row r="852" spans="1:11" hidden="1" x14ac:dyDescent="0.2">
      <c r="A852" s="9"/>
      <c r="B852" s="9"/>
      <c r="C852" s="9"/>
      <c r="D852" s="9"/>
      <c r="E852" s="9"/>
      <c r="F852" s="9"/>
      <c r="G852" s="9"/>
      <c r="H852" s="9"/>
      <c r="I852" s="9"/>
      <c r="J852" s="9"/>
      <c r="K852" s="9"/>
    </row>
    <row r="853" spans="1:11" hidden="1" x14ac:dyDescent="0.2">
      <c r="A853" s="9"/>
      <c r="B853" s="9"/>
      <c r="C853" s="9"/>
      <c r="D853" s="9"/>
      <c r="E853" s="9"/>
      <c r="F853" s="9"/>
      <c r="G853" s="9"/>
      <c r="H853" s="9"/>
      <c r="I853" s="9"/>
      <c r="J853" s="9"/>
      <c r="K853" s="9"/>
    </row>
    <row r="854" spans="1:11" hidden="1" x14ac:dyDescent="0.2">
      <c r="A854" s="9"/>
      <c r="B854" s="9"/>
      <c r="C854" s="9"/>
      <c r="D854" s="9"/>
      <c r="E854" s="9"/>
      <c r="F854" s="9"/>
      <c r="G854" s="9"/>
      <c r="H854" s="9"/>
      <c r="I854" s="9"/>
      <c r="J854" s="9"/>
      <c r="K854" s="9"/>
    </row>
    <row r="855" spans="1:11" hidden="1" x14ac:dyDescent="0.2">
      <c r="A855" s="9"/>
      <c r="B855" s="9"/>
      <c r="C855" s="9"/>
      <c r="D855" s="9"/>
      <c r="E855" s="9"/>
      <c r="F855" s="9"/>
      <c r="G855" s="9"/>
      <c r="H855" s="9"/>
      <c r="I855" s="9"/>
      <c r="J855" s="9"/>
      <c r="K855" s="9"/>
    </row>
    <row r="856" spans="1:11" hidden="1" x14ac:dyDescent="0.2">
      <c r="A856" s="9"/>
      <c r="B856" s="9"/>
      <c r="C856" s="9"/>
      <c r="D856" s="9"/>
      <c r="E856" s="9"/>
      <c r="F856" s="9"/>
      <c r="G856" s="9"/>
      <c r="H856" s="9"/>
      <c r="I856" s="9"/>
      <c r="J856" s="9"/>
      <c r="K856" s="9"/>
    </row>
    <row r="857" spans="1:11" hidden="1" x14ac:dyDescent="0.2">
      <c r="A857" s="9"/>
      <c r="B857" s="9"/>
      <c r="C857" s="9"/>
      <c r="D857" s="9"/>
      <c r="E857" s="9"/>
      <c r="F857" s="9"/>
      <c r="G857" s="9"/>
      <c r="H857" s="9"/>
      <c r="I857" s="9"/>
      <c r="J857" s="9"/>
      <c r="K857" s="9"/>
    </row>
    <row r="858" spans="1:11" hidden="1" x14ac:dyDescent="0.2">
      <c r="A858" s="9"/>
      <c r="B858" s="9"/>
      <c r="C858" s="9"/>
      <c r="D858" s="9"/>
      <c r="E858" s="9"/>
      <c r="F858" s="9"/>
      <c r="G858" s="9"/>
      <c r="H858" s="9"/>
      <c r="I858" s="9"/>
      <c r="J858" s="9"/>
      <c r="K858" s="9"/>
    </row>
    <row r="859" spans="1:11" hidden="1" x14ac:dyDescent="0.2">
      <c r="A859" s="9"/>
      <c r="B859" s="9"/>
      <c r="C859" s="9"/>
      <c r="D859" s="9"/>
      <c r="E859" s="9"/>
      <c r="F859" s="9"/>
      <c r="G859" s="9"/>
      <c r="H859" s="9"/>
      <c r="I859" s="9"/>
      <c r="J859" s="9"/>
      <c r="K859" s="9"/>
    </row>
    <row r="860" spans="1:11" hidden="1" x14ac:dyDescent="0.2">
      <c r="A860" s="9"/>
      <c r="B860" s="9"/>
      <c r="C860" s="9"/>
      <c r="D860" s="9"/>
      <c r="E860" s="9"/>
      <c r="F860" s="9"/>
      <c r="G860" s="9"/>
      <c r="H860" s="9"/>
      <c r="I860" s="9"/>
      <c r="J860" s="9"/>
      <c r="K860" s="9"/>
    </row>
    <row r="861" spans="1:11" hidden="1" x14ac:dyDescent="0.2">
      <c r="A861" s="9"/>
      <c r="B861" s="9"/>
      <c r="C861" s="9"/>
      <c r="D861" s="9"/>
      <c r="E861" s="9"/>
      <c r="F861" s="9"/>
      <c r="G861" s="9"/>
      <c r="H861" s="9"/>
      <c r="I861" s="9"/>
      <c r="J861" s="9"/>
      <c r="K861" s="9"/>
    </row>
    <row r="862" spans="1:11" hidden="1" x14ac:dyDescent="0.2">
      <c r="A862" s="9"/>
      <c r="B862" s="9"/>
      <c r="C862" s="9"/>
      <c r="D862" s="9"/>
      <c r="E862" s="9"/>
      <c r="F862" s="9"/>
      <c r="G862" s="9"/>
      <c r="H862" s="9"/>
      <c r="I862" s="9"/>
      <c r="J862" s="9"/>
      <c r="K862" s="9"/>
    </row>
    <row r="863" spans="1:11" hidden="1" x14ac:dyDescent="0.2">
      <c r="A863" s="9"/>
      <c r="B863" s="9"/>
      <c r="C863" s="9"/>
      <c r="D863" s="9"/>
      <c r="E863" s="9"/>
      <c r="F863" s="9"/>
      <c r="G863" s="9"/>
      <c r="H863" s="9"/>
      <c r="I863" s="9"/>
      <c r="J863" s="9"/>
      <c r="K863" s="9"/>
    </row>
    <row r="864" spans="1:11" hidden="1" x14ac:dyDescent="0.2">
      <c r="A864" s="9"/>
      <c r="B864" s="9"/>
      <c r="C864" s="9"/>
      <c r="D864" s="9"/>
      <c r="E864" s="9"/>
      <c r="F864" s="9"/>
      <c r="G864" s="9"/>
      <c r="H864" s="9"/>
      <c r="I864" s="9"/>
      <c r="J864" s="9"/>
      <c r="K864" s="9"/>
    </row>
    <row r="865" spans="1:11" hidden="1" x14ac:dyDescent="0.2">
      <c r="A865" s="9"/>
      <c r="B865" s="9"/>
      <c r="C865" s="9"/>
      <c r="D865" s="9"/>
      <c r="E865" s="9"/>
      <c r="F865" s="9"/>
      <c r="G865" s="9"/>
      <c r="H865" s="9"/>
      <c r="I865" s="9"/>
      <c r="J865" s="9"/>
      <c r="K865" s="9"/>
    </row>
    <row r="866" spans="1:11" hidden="1" x14ac:dyDescent="0.2">
      <c r="A866" s="9"/>
      <c r="B866" s="9"/>
      <c r="C866" s="9"/>
      <c r="D866" s="9"/>
      <c r="E866" s="9"/>
      <c r="F866" s="9"/>
      <c r="G866" s="9"/>
      <c r="H866" s="9"/>
      <c r="I866" s="9"/>
      <c r="J866" s="9"/>
      <c r="K866" s="9"/>
    </row>
    <row r="867" spans="1:11" hidden="1" x14ac:dyDescent="0.2">
      <c r="A867" s="9"/>
      <c r="B867" s="9"/>
      <c r="C867" s="9"/>
      <c r="D867" s="9"/>
      <c r="E867" s="9"/>
      <c r="F867" s="9"/>
      <c r="G867" s="9"/>
      <c r="H867" s="9"/>
      <c r="I867" s="9"/>
      <c r="J867" s="9"/>
      <c r="K867" s="9"/>
    </row>
    <row r="868" spans="1:11" hidden="1" x14ac:dyDescent="0.2">
      <c r="A868" s="9"/>
      <c r="B868" s="9"/>
      <c r="C868" s="9"/>
      <c r="D868" s="9"/>
      <c r="E868" s="9"/>
      <c r="F868" s="9"/>
      <c r="G868" s="9"/>
      <c r="H868" s="9"/>
      <c r="I868" s="9"/>
      <c r="J868" s="9"/>
      <c r="K868" s="9"/>
    </row>
    <row r="869" spans="1:11" hidden="1" x14ac:dyDescent="0.2">
      <c r="A869" s="9"/>
      <c r="B869" s="9"/>
      <c r="C869" s="9"/>
      <c r="D869" s="9"/>
      <c r="E869" s="9"/>
      <c r="F869" s="9"/>
      <c r="G869" s="9"/>
      <c r="H869" s="9"/>
      <c r="I869" s="9"/>
      <c r="J869" s="9"/>
      <c r="K869" s="9"/>
    </row>
    <row r="870" spans="1:11" hidden="1" x14ac:dyDescent="0.2">
      <c r="A870" s="9"/>
      <c r="B870" s="9"/>
      <c r="C870" s="9"/>
      <c r="D870" s="9"/>
      <c r="E870" s="9"/>
      <c r="F870" s="9"/>
      <c r="G870" s="9"/>
      <c r="H870" s="9"/>
      <c r="I870" s="9"/>
      <c r="J870" s="9"/>
      <c r="K870" s="9"/>
    </row>
    <row r="871" spans="1:11" hidden="1" x14ac:dyDescent="0.2">
      <c r="A871" s="9"/>
      <c r="B871" s="9"/>
      <c r="C871" s="9"/>
      <c r="D871" s="9"/>
      <c r="E871" s="9"/>
      <c r="F871" s="9"/>
      <c r="G871" s="9"/>
      <c r="H871" s="9"/>
      <c r="I871" s="9"/>
      <c r="J871" s="9"/>
      <c r="K871" s="9"/>
    </row>
    <row r="872" spans="1:11" hidden="1" x14ac:dyDescent="0.2">
      <c r="A872" s="9"/>
      <c r="B872" s="9"/>
      <c r="C872" s="9"/>
      <c r="D872" s="9"/>
      <c r="E872" s="9"/>
      <c r="F872" s="9"/>
      <c r="G872" s="9"/>
      <c r="H872" s="9"/>
      <c r="I872" s="9"/>
      <c r="J872" s="9"/>
      <c r="K872" s="9"/>
    </row>
    <row r="873" spans="1:11" hidden="1" x14ac:dyDescent="0.2">
      <c r="A873" s="9"/>
      <c r="B873" s="9"/>
      <c r="C873" s="9"/>
      <c r="D873" s="9"/>
      <c r="E873" s="9"/>
      <c r="F873" s="9"/>
      <c r="G873" s="9"/>
      <c r="H873" s="9"/>
      <c r="I873" s="9"/>
      <c r="J873" s="9"/>
      <c r="K873" s="9"/>
    </row>
    <row r="874" spans="1:11" hidden="1" x14ac:dyDescent="0.2">
      <c r="A874" s="9"/>
      <c r="B874" s="9"/>
      <c r="C874" s="9"/>
      <c r="D874" s="9"/>
      <c r="E874" s="9"/>
      <c r="F874" s="9"/>
      <c r="G874" s="9"/>
      <c r="H874" s="9"/>
      <c r="I874" s="9"/>
      <c r="J874" s="9"/>
      <c r="K874" s="9"/>
    </row>
    <row r="875" spans="1:11" hidden="1" x14ac:dyDescent="0.2">
      <c r="A875" s="9"/>
      <c r="B875" s="9"/>
      <c r="C875" s="9"/>
      <c r="D875" s="9"/>
      <c r="E875" s="9"/>
      <c r="F875" s="9"/>
      <c r="G875" s="9"/>
      <c r="H875" s="9"/>
      <c r="I875" s="9"/>
      <c r="J875" s="9"/>
      <c r="K875" s="9"/>
    </row>
    <row r="876" spans="1:11" hidden="1" x14ac:dyDescent="0.2">
      <c r="A876" s="9"/>
      <c r="B876" s="9"/>
      <c r="C876" s="9"/>
      <c r="D876" s="9"/>
      <c r="E876" s="9"/>
      <c r="F876" s="9"/>
      <c r="G876" s="9"/>
      <c r="H876" s="9"/>
      <c r="I876" s="9"/>
      <c r="J876" s="9"/>
      <c r="K876" s="9"/>
    </row>
    <row r="877" spans="1:11" hidden="1" x14ac:dyDescent="0.2">
      <c r="A877" s="9"/>
      <c r="B877" s="9"/>
      <c r="C877" s="9"/>
      <c r="D877" s="9"/>
      <c r="E877" s="9"/>
      <c r="F877" s="9"/>
      <c r="G877" s="9"/>
      <c r="H877" s="9"/>
      <c r="I877" s="9"/>
      <c r="J877" s="9"/>
      <c r="K877" s="9"/>
    </row>
    <row r="878" spans="1:11" hidden="1" x14ac:dyDescent="0.2">
      <c r="A878" s="9"/>
      <c r="B878" s="9"/>
      <c r="C878" s="9"/>
      <c r="D878" s="9"/>
      <c r="E878" s="9"/>
      <c r="F878" s="9"/>
      <c r="G878" s="9"/>
      <c r="H878" s="9"/>
      <c r="I878" s="9"/>
      <c r="J878" s="9"/>
      <c r="K878" s="9"/>
    </row>
    <row r="879" spans="1:11" hidden="1" x14ac:dyDescent="0.2">
      <c r="A879" s="9"/>
      <c r="B879" s="9"/>
      <c r="C879" s="9"/>
      <c r="D879" s="9"/>
      <c r="E879" s="9"/>
      <c r="F879" s="9"/>
      <c r="G879" s="9"/>
      <c r="H879" s="9"/>
      <c r="I879" s="9"/>
      <c r="J879" s="9"/>
      <c r="K879" s="9"/>
    </row>
    <row r="880" spans="1:11" hidden="1" x14ac:dyDescent="0.2">
      <c r="A880" s="9"/>
      <c r="B880" s="9"/>
      <c r="C880" s="9"/>
      <c r="D880" s="9"/>
      <c r="E880" s="9"/>
      <c r="F880" s="9"/>
      <c r="G880" s="9"/>
      <c r="H880" s="9"/>
      <c r="I880" s="9"/>
      <c r="J880" s="9"/>
      <c r="K880" s="9"/>
    </row>
    <row r="881" spans="1:11" hidden="1" x14ac:dyDescent="0.2">
      <c r="A881" s="9"/>
      <c r="B881" s="9"/>
      <c r="C881" s="9"/>
      <c r="D881" s="9"/>
      <c r="E881" s="9"/>
      <c r="F881" s="9"/>
      <c r="G881" s="9"/>
      <c r="H881" s="9"/>
      <c r="I881" s="9"/>
      <c r="J881" s="9"/>
      <c r="K881" s="9"/>
    </row>
    <row r="882" spans="1:11" hidden="1" x14ac:dyDescent="0.2">
      <c r="A882" s="9"/>
      <c r="B882" s="9"/>
      <c r="C882" s="9"/>
      <c r="D882" s="9"/>
      <c r="E882" s="9"/>
      <c r="F882" s="9"/>
      <c r="G882" s="9"/>
      <c r="H882" s="9"/>
      <c r="I882" s="9"/>
      <c r="J882" s="9"/>
      <c r="K882" s="9"/>
    </row>
    <row r="883" spans="1:11" hidden="1" x14ac:dyDescent="0.2">
      <c r="A883" s="9"/>
      <c r="B883" s="9"/>
      <c r="C883" s="9"/>
      <c r="D883" s="9"/>
      <c r="E883" s="9"/>
      <c r="F883" s="9"/>
      <c r="G883" s="9"/>
      <c r="H883" s="9"/>
      <c r="I883" s="9"/>
      <c r="J883" s="9"/>
      <c r="K883" s="9"/>
    </row>
    <row r="884" spans="1:11" hidden="1" x14ac:dyDescent="0.2">
      <c r="A884" s="9"/>
      <c r="B884" s="9"/>
      <c r="C884" s="9"/>
      <c r="D884" s="9"/>
      <c r="E884" s="9"/>
      <c r="F884" s="9"/>
      <c r="G884" s="9"/>
      <c r="H884" s="9"/>
      <c r="I884" s="9"/>
      <c r="J884" s="9"/>
      <c r="K884" s="9"/>
    </row>
    <row r="885" spans="1:11" hidden="1" x14ac:dyDescent="0.2">
      <c r="A885" s="9"/>
      <c r="B885" s="9"/>
      <c r="C885" s="9"/>
      <c r="D885" s="9"/>
      <c r="E885" s="9"/>
      <c r="F885" s="9"/>
      <c r="G885" s="9"/>
      <c r="H885" s="9"/>
      <c r="I885" s="9"/>
      <c r="J885" s="9"/>
      <c r="K885" s="9"/>
    </row>
    <row r="886" spans="1:11" hidden="1" x14ac:dyDescent="0.2">
      <c r="A886" s="9"/>
      <c r="B886" s="9"/>
      <c r="C886" s="9"/>
      <c r="D886" s="9"/>
      <c r="E886" s="9"/>
      <c r="F886" s="9"/>
      <c r="G886" s="9"/>
      <c r="H886" s="9"/>
      <c r="I886" s="9"/>
      <c r="J886" s="9"/>
      <c r="K886" s="9"/>
    </row>
    <row r="887" spans="1:11" hidden="1" x14ac:dyDescent="0.2">
      <c r="A887" s="9"/>
      <c r="B887" s="9"/>
      <c r="C887" s="9"/>
      <c r="D887" s="9"/>
      <c r="E887" s="9"/>
      <c r="F887" s="9"/>
      <c r="G887" s="9"/>
      <c r="H887" s="9"/>
      <c r="I887" s="9"/>
      <c r="J887" s="9"/>
      <c r="K887" s="9"/>
    </row>
    <row r="888" spans="1:11" hidden="1" x14ac:dyDescent="0.2">
      <c r="A888" s="9"/>
      <c r="B888" s="9"/>
      <c r="C888" s="9"/>
      <c r="D888" s="9"/>
      <c r="E888" s="9"/>
      <c r="F888" s="9"/>
      <c r="G888" s="9"/>
      <c r="H888" s="9"/>
      <c r="I888" s="9"/>
      <c r="J888" s="9"/>
      <c r="K888" s="9"/>
    </row>
    <row r="889" spans="1:11" hidden="1" x14ac:dyDescent="0.2">
      <c r="A889" s="9"/>
      <c r="B889" s="9"/>
      <c r="C889" s="9"/>
      <c r="D889" s="9"/>
      <c r="E889" s="9"/>
      <c r="F889" s="9"/>
      <c r="G889" s="9"/>
      <c r="H889" s="9"/>
      <c r="I889" s="9"/>
      <c r="J889" s="9"/>
      <c r="K889" s="9"/>
    </row>
    <row r="890" spans="1:11" hidden="1" x14ac:dyDescent="0.2">
      <c r="A890" s="9"/>
      <c r="B890" s="9"/>
      <c r="C890" s="9"/>
      <c r="D890" s="9"/>
      <c r="E890" s="9"/>
      <c r="F890" s="9"/>
      <c r="G890" s="9"/>
      <c r="H890" s="9"/>
      <c r="I890" s="9"/>
      <c r="J890" s="9"/>
      <c r="K890" s="9"/>
    </row>
    <row r="891" spans="1:11" hidden="1" x14ac:dyDescent="0.2">
      <c r="A891" s="9"/>
      <c r="B891" s="9"/>
      <c r="C891" s="9"/>
      <c r="D891" s="9"/>
      <c r="E891" s="9"/>
      <c r="F891" s="9"/>
      <c r="G891" s="9"/>
      <c r="H891" s="9"/>
      <c r="I891" s="9"/>
      <c r="J891" s="9"/>
      <c r="K891" s="9"/>
    </row>
    <row r="892" spans="1:11" hidden="1" x14ac:dyDescent="0.2">
      <c r="A892" s="9"/>
      <c r="B892" s="9"/>
      <c r="C892" s="9"/>
      <c r="D892" s="9"/>
      <c r="E892" s="9"/>
      <c r="F892" s="9"/>
      <c r="G892" s="9"/>
      <c r="H892" s="9"/>
      <c r="I892" s="9"/>
      <c r="J892" s="9"/>
      <c r="K892" s="9"/>
    </row>
    <row r="893" spans="1:11" hidden="1" x14ac:dyDescent="0.2">
      <c r="A893" s="9"/>
      <c r="B893" s="9"/>
      <c r="C893" s="9"/>
      <c r="D893" s="9"/>
      <c r="E893" s="9"/>
      <c r="F893" s="9"/>
      <c r="G893" s="9"/>
      <c r="H893" s="9"/>
      <c r="I893" s="9"/>
      <c r="J893" s="9"/>
      <c r="K893" s="9"/>
    </row>
    <row r="894" spans="1:11" hidden="1" x14ac:dyDescent="0.2">
      <c r="A894" s="9"/>
      <c r="B894" s="9"/>
      <c r="C894" s="9"/>
      <c r="D894" s="9"/>
      <c r="E894" s="9"/>
      <c r="F894" s="9"/>
      <c r="G894" s="9"/>
      <c r="H894" s="9"/>
      <c r="I894" s="9"/>
      <c r="J894" s="9"/>
      <c r="K894" s="9"/>
    </row>
    <row r="895" spans="1:11" hidden="1" x14ac:dyDescent="0.2">
      <c r="A895" s="9"/>
      <c r="B895" s="9"/>
      <c r="C895" s="9"/>
      <c r="D895" s="9"/>
      <c r="E895" s="9"/>
      <c r="F895" s="9"/>
      <c r="G895" s="9"/>
      <c r="H895" s="9"/>
      <c r="I895" s="9"/>
      <c r="J895" s="9"/>
      <c r="K895" s="9"/>
    </row>
    <row r="896" spans="1:11" hidden="1" x14ac:dyDescent="0.2">
      <c r="A896" s="9"/>
      <c r="B896" s="9"/>
      <c r="C896" s="9"/>
      <c r="D896" s="9"/>
      <c r="E896" s="9"/>
      <c r="F896" s="9"/>
      <c r="G896" s="9"/>
      <c r="H896" s="9"/>
      <c r="I896" s="9"/>
      <c r="J896" s="9"/>
      <c r="K896" s="9"/>
    </row>
    <row r="897" spans="1:11" hidden="1" x14ac:dyDescent="0.2">
      <c r="A897" s="9"/>
      <c r="B897" s="9"/>
      <c r="C897" s="9"/>
      <c r="D897" s="9"/>
      <c r="E897" s="9"/>
      <c r="F897" s="9"/>
      <c r="G897" s="9"/>
      <c r="H897" s="9"/>
      <c r="I897" s="9"/>
      <c r="J897" s="9"/>
      <c r="K897" s="9"/>
    </row>
    <row r="898" spans="1:11" hidden="1" x14ac:dyDescent="0.2">
      <c r="A898" s="9"/>
      <c r="B898" s="9"/>
      <c r="C898" s="9"/>
      <c r="D898" s="9"/>
      <c r="E898" s="9"/>
      <c r="F898" s="9"/>
      <c r="G898" s="9"/>
      <c r="H898" s="9"/>
      <c r="I898" s="9"/>
      <c r="J898" s="9"/>
      <c r="K898" s="9"/>
    </row>
    <row r="899" spans="1:11" hidden="1" x14ac:dyDescent="0.2">
      <c r="A899" s="9"/>
      <c r="B899" s="9"/>
      <c r="C899" s="9"/>
      <c r="D899" s="9"/>
      <c r="E899" s="9"/>
      <c r="F899" s="9"/>
      <c r="G899" s="9"/>
      <c r="H899" s="9"/>
      <c r="I899" s="9"/>
      <c r="J899" s="9"/>
      <c r="K899" s="9"/>
    </row>
    <row r="900" spans="1:11" hidden="1" x14ac:dyDescent="0.2">
      <c r="A900" s="9"/>
      <c r="B900" s="9"/>
      <c r="C900" s="9"/>
      <c r="D900" s="9"/>
      <c r="E900" s="9"/>
      <c r="F900" s="9"/>
      <c r="G900" s="9"/>
      <c r="H900" s="9"/>
      <c r="I900" s="9"/>
      <c r="J900" s="9"/>
      <c r="K900" s="9"/>
    </row>
    <row r="901" spans="1:11" hidden="1" x14ac:dyDescent="0.2">
      <c r="A901" s="9"/>
      <c r="B901" s="9"/>
      <c r="C901" s="9"/>
      <c r="D901" s="9"/>
      <c r="E901" s="9"/>
      <c r="F901" s="9"/>
      <c r="G901" s="9"/>
      <c r="H901" s="9"/>
      <c r="I901" s="9"/>
      <c r="J901" s="9"/>
      <c r="K901" s="9"/>
    </row>
    <row r="902" spans="1:11" hidden="1" x14ac:dyDescent="0.2">
      <c r="A902" s="9"/>
      <c r="B902" s="9"/>
      <c r="C902" s="9"/>
      <c r="D902" s="9"/>
      <c r="E902" s="9"/>
      <c r="F902" s="9"/>
      <c r="G902" s="9"/>
      <c r="H902" s="9"/>
      <c r="I902" s="9"/>
      <c r="J902" s="9"/>
      <c r="K902" s="9"/>
    </row>
    <row r="903" spans="1:11" hidden="1" x14ac:dyDescent="0.2">
      <c r="A903" s="9"/>
      <c r="B903" s="9"/>
      <c r="C903" s="9"/>
      <c r="D903" s="9"/>
      <c r="E903" s="9"/>
      <c r="F903" s="9"/>
      <c r="G903" s="9"/>
      <c r="H903" s="9"/>
      <c r="I903" s="9"/>
      <c r="J903" s="9"/>
      <c r="K903" s="9"/>
    </row>
    <row r="904" spans="1:11" hidden="1" x14ac:dyDescent="0.2">
      <c r="A904" s="9"/>
      <c r="B904" s="9"/>
      <c r="C904" s="9"/>
      <c r="D904" s="9"/>
      <c r="E904" s="9"/>
      <c r="F904" s="9"/>
      <c r="G904" s="9"/>
      <c r="H904" s="9"/>
      <c r="I904" s="9"/>
      <c r="J904" s="9"/>
      <c r="K904" s="9"/>
    </row>
    <row r="905" spans="1:11" hidden="1" x14ac:dyDescent="0.2">
      <c r="A905" s="9"/>
      <c r="B905" s="9"/>
      <c r="C905" s="9"/>
      <c r="D905" s="9"/>
      <c r="E905" s="9"/>
      <c r="F905" s="9"/>
      <c r="G905" s="9"/>
      <c r="H905" s="9"/>
      <c r="I905" s="9"/>
      <c r="J905" s="9"/>
      <c r="K905" s="9"/>
    </row>
    <row r="906" spans="1:11" hidden="1" x14ac:dyDescent="0.2">
      <c r="A906" s="9"/>
      <c r="B906" s="9"/>
      <c r="C906" s="9"/>
      <c r="D906" s="9"/>
      <c r="E906" s="9"/>
      <c r="F906" s="9"/>
      <c r="G906" s="9"/>
      <c r="H906" s="9"/>
      <c r="I906" s="9"/>
      <c r="J906" s="9"/>
      <c r="K906" s="9"/>
    </row>
    <row r="907" spans="1:11" hidden="1" x14ac:dyDescent="0.2">
      <c r="A907" s="9"/>
      <c r="B907" s="9"/>
      <c r="C907" s="9"/>
      <c r="D907" s="9"/>
      <c r="E907" s="9"/>
      <c r="F907" s="9"/>
      <c r="G907" s="9"/>
      <c r="H907" s="9"/>
      <c r="I907" s="9"/>
      <c r="J907" s="9"/>
      <c r="K907" s="9"/>
    </row>
    <row r="908" spans="1:11" hidden="1" x14ac:dyDescent="0.2">
      <c r="A908" s="9"/>
      <c r="B908" s="9"/>
      <c r="C908" s="9"/>
      <c r="D908" s="9"/>
      <c r="E908" s="9"/>
      <c r="F908" s="9"/>
      <c r="G908" s="9"/>
      <c r="H908" s="9"/>
      <c r="I908" s="9"/>
      <c r="J908" s="9"/>
      <c r="K908" s="9"/>
    </row>
    <row r="909" spans="1:11" hidden="1" x14ac:dyDescent="0.2">
      <c r="A909" s="9"/>
      <c r="B909" s="9"/>
      <c r="C909" s="9"/>
      <c r="D909" s="9"/>
      <c r="E909" s="9"/>
      <c r="F909" s="9"/>
      <c r="G909" s="9"/>
      <c r="H909" s="9"/>
      <c r="I909" s="9"/>
      <c r="J909" s="9"/>
      <c r="K909" s="9"/>
    </row>
    <row r="910" spans="1:11" hidden="1" x14ac:dyDescent="0.2">
      <c r="A910" s="9"/>
      <c r="B910" s="9"/>
      <c r="C910" s="9"/>
      <c r="D910" s="9"/>
      <c r="E910" s="9"/>
      <c r="F910" s="9"/>
      <c r="G910" s="9"/>
      <c r="H910" s="9"/>
      <c r="I910" s="9"/>
      <c r="J910" s="9"/>
      <c r="K910" s="9"/>
    </row>
    <row r="911" spans="1:11" hidden="1" x14ac:dyDescent="0.2">
      <c r="A911" s="9"/>
      <c r="B911" s="9"/>
      <c r="C911" s="9"/>
      <c r="D911" s="9"/>
      <c r="E911" s="9"/>
      <c r="F911" s="9"/>
      <c r="G911" s="9"/>
      <c r="H911" s="9"/>
      <c r="I911" s="9"/>
      <c r="J911" s="9"/>
      <c r="K911" s="9"/>
    </row>
    <row r="912" spans="1:11" hidden="1" x14ac:dyDescent="0.2">
      <c r="A912" s="9"/>
      <c r="B912" s="9"/>
      <c r="C912" s="9"/>
      <c r="D912" s="9"/>
      <c r="E912" s="9"/>
      <c r="F912" s="9"/>
      <c r="G912" s="9"/>
      <c r="H912" s="9"/>
      <c r="I912" s="9"/>
      <c r="J912" s="9"/>
      <c r="K912" s="9"/>
    </row>
    <row r="913" spans="1:11" hidden="1" x14ac:dyDescent="0.2">
      <c r="A913" s="9"/>
      <c r="B913" s="9"/>
      <c r="C913" s="9"/>
      <c r="D913" s="9"/>
      <c r="E913" s="9"/>
      <c r="F913" s="9"/>
      <c r="G913" s="9"/>
      <c r="H913" s="9"/>
      <c r="I913" s="9"/>
      <c r="J913" s="9"/>
      <c r="K913" s="9"/>
    </row>
    <row r="914" spans="1:11" hidden="1" x14ac:dyDescent="0.2">
      <c r="A914" s="9"/>
      <c r="B914" s="9"/>
      <c r="C914" s="9"/>
      <c r="D914" s="9"/>
      <c r="E914" s="9"/>
      <c r="F914" s="9"/>
      <c r="G914" s="9"/>
      <c r="H914" s="9"/>
      <c r="I914" s="9"/>
      <c r="J914" s="9"/>
      <c r="K914" s="9"/>
    </row>
    <row r="915" spans="1:11" hidden="1" x14ac:dyDescent="0.2">
      <c r="A915" s="9"/>
      <c r="B915" s="9"/>
      <c r="C915" s="9"/>
      <c r="D915" s="9"/>
      <c r="E915" s="9"/>
      <c r="F915" s="9"/>
      <c r="G915" s="9"/>
      <c r="H915" s="9"/>
      <c r="I915" s="9"/>
      <c r="J915" s="9"/>
      <c r="K915" s="9"/>
    </row>
    <row r="916" spans="1:11" hidden="1" x14ac:dyDescent="0.2">
      <c r="A916" s="9"/>
      <c r="B916" s="9"/>
      <c r="C916" s="9"/>
      <c r="D916" s="9"/>
      <c r="E916" s="9"/>
      <c r="F916" s="9"/>
      <c r="G916" s="9"/>
      <c r="H916" s="9"/>
      <c r="I916" s="9"/>
      <c r="J916" s="9"/>
      <c r="K916" s="9"/>
    </row>
    <row r="917" spans="1:11" hidden="1" x14ac:dyDescent="0.2">
      <c r="A917" s="9"/>
      <c r="B917" s="9"/>
      <c r="C917" s="9"/>
      <c r="D917" s="9"/>
      <c r="E917" s="9"/>
      <c r="F917" s="9"/>
      <c r="G917" s="9"/>
      <c r="H917" s="9"/>
      <c r="I917" s="9"/>
      <c r="J917" s="9"/>
      <c r="K917" s="9"/>
    </row>
    <row r="918" spans="1:11" hidden="1" x14ac:dyDescent="0.2">
      <c r="A918" s="9"/>
      <c r="B918" s="9"/>
      <c r="C918" s="9"/>
      <c r="D918" s="9"/>
      <c r="E918" s="9"/>
      <c r="F918" s="9"/>
      <c r="G918" s="9"/>
      <c r="H918" s="9"/>
      <c r="I918" s="9"/>
      <c r="J918" s="9"/>
      <c r="K918" s="9"/>
    </row>
    <row r="919" spans="1:11" hidden="1" x14ac:dyDescent="0.2">
      <c r="A919" s="9"/>
      <c r="B919" s="9"/>
      <c r="C919" s="9"/>
      <c r="D919" s="9"/>
      <c r="E919" s="9"/>
      <c r="F919" s="9"/>
      <c r="G919" s="9"/>
      <c r="H919" s="9"/>
      <c r="I919" s="9"/>
      <c r="J919" s="9"/>
      <c r="K919" s="9"/>
    </row>
    <row r="920" spans="1:11" hidden="1" x14ac:dyDescent="0.2">
      <c r="A920" s="9"/>
      <c r="B920" s="9"/>
      <c r="C920" s="9"/>
      <c r="D920" s="9"/>
      <c r="E920" s="9"/>
      <c r="F920" s="9"/>
      <c r="G920" s="9"/>
      <c r="H920" s="9"/>
      <c r="I920" s="9"/>
      <c r="J920" s="9"/>
      <c r="K920" s="9"/>
    </row>
    <row r="921" spans="1:11" hidden="1" x14ac:dyDescent="0.2">
      <c r="A921" s="9"/>
      <c r="B921" s="9"/>
      <c r="C921" s="9"/>
      <c r="D921" s="9"/>
      <c r="E921" s="9"/>
      <c r="F921" s="9"/>
      <c r="G921" s="9"/>
      <c r="H921" s="9"/>
      <c r="I921" s="9"/>
      <c r="J921" s="9"/>
      <c r="K921" s="9"/>
    </row>
    <row r="922" spans="1:11" hidden="1" x14ac:dyDescent="0.2">
      <c r="A922" s="9"/>
      <c r="B922" s="9"/>
      <c r="C922" s="9"/>
      <c r="D922" s="9"/>
      <c r="E922" s="9"/>
      <c r="F922" s="9"/>
      <c r="G922" s="9"/>
      <c r="H922" s="9"/>
      <c r="I922" s="9"/>
      <c r="J922" s="9"/>
      <c r="K922" s="9"/>
    </row>
    <row r="923" spans="1:11" hidden="1" x14ac:dyDescent="0.2">
      <c r="A923" s="9"/>
      <c r="B923" s="9"/>
      <c r="C923" s="9"/>
      <c r="D923" s="9"/>
      <c r="E923" s="9"/>
      <c r="F923" s="9"/>
      <c r="G923" s="9"/>
      <c r="H923" s="9"/>
      <c r="I923" s="9"/>
      <c r="J923" s="9"/>
      <c r="K923" s="9"/>
    </row>
    <row r="924" spans="1:11" hidden="1" x14ac:dyDescent="0.2">
      <c r="A924" s="9"/>
      <c r="B924" s="9"/>
      <c r="C924" s="9"/>
      <c r="D924" s="9"/>
      <c r="E924" s="9"/>
      <c r="F924" s="9"/>
      <c r="G924" s="9"/>
      <c r="H924" s="9"/>
      <c r="I924" s="9"/>
      <c r="J924" s="9"/>
      <c r="K924" s="9"/>
    </row>
    <row r="925" spans="1:11" hidden="1" x14ac:dyDescent="0.2">
      <c r="A925" s="9"/>
      <c r="B925" s="9"/>
      <c r="C925" s="9"/>
      <c r="D925" s="9"/>
      <c r="E925" s="9"/>
      <c r="F925" s="9"/>
      <c r="G925" s="9"/>
      <c r="H925" s="9"/>
      <c r="I925" s="9"/>
      <c r="J925" s="9"/>
      <c r="K925" s="9"/>
    </row>
    <row r="926" spans="1:11" hidden="1" x14ac:dyDescent="0.2">
      <c r="A926" s="9"/>
      <c r="B926" s="9"/>
      <c r="C926" s="9"/>
      <c r="D926" s="9"/>
      <c r="E926" s="9"/>
      <c r="F926" s="9"/>
      <c r="G926" s="9"/>
      <c r="H926" s="9"/>
      <c r="I926" s="9"/>
      <c r="J926" s="9"/>
      <c r="K926" s="9"/>
    </row>
    <row r="927" spans="1:11" hidden="1" x14ac:dyDescent="0.2">
      <c r="A927" s="9"/>
      <c r="B927" s="9"/>
      <c r="C927" s="9"/>
      <c r="D927" s="9"/>
      <c r="E927" s="9"/>
      <c r="F927" s="9"/>
      <c r="G927" s="9"/>
      <c r="H927" s="9"/>
      <c r="I927" s="9"/>
      <c r="J927" s="9"/>
      <c r="K927" s="9"/>
    </row>
    <row r="928" spans="1:11" hidden="1" x14ac:dyDescent="0.2">
      <c r="A928" s="9"/>
      <c r="B928" s="9"/>
      <c r="C928" s="9"/>
      <c r="D928" s="9"/>
      <c r="E928" s="9"/>
      <c r="F928" s="9"/>
      <c r="G928" s="9"/>
      <c r="H928" s="9"/>
      <c r="I928" s="9"/>
      <c r="J928" s="9"/>
      <c r="K928" s="9"/>
    </row>
    <row r="929" spans="1:11" hidden="1" x14ac:dyDescent="0.2">
      <c r="A929" s="9"/>
      <c r="B929" s="9"/>
      <c r="C929" s="9"/>
      <c r="D929" s="9"/>
      <c r="E929" s="9"/>
      <c r="F929" s="9"/>
      <c r="G929" s="9"/>
      <c r="H929" s="9"/>
      <c r="I929" s="9"/>
      <c r="J929" s="9"/>
      <c r="K929" s="9"/>
    </row>
    <row r="930" spans="1:11" hidden="1" x14ac:dyDescent="0.2">
      <c r="A930" s="9"/>
      <c r="B930" s="9"/>
      <c r="C930" s="9"/>
      <c r="D930" s="9"/>
      <c r="E930" s="9"/>
      <c r="F930" s="9"/>
      <c r="G930" s="9"/>
      <c r="H930" s="9"/>
      <c r="I930" s="9"/>
      <c r="J930" s="9"/>
      <c r="K930" s="9"/>
    </row>
    <row r="931" spans="1:11" hidden="1" x14ac:dyDescent="0.2">
      <c r="A931" s="9"/>
      <c r="B931" s="9"/>
      <c r="C931" s="9"/>
      <c r="D931" s="9"/>
      <c r="E931" s="9"/>
      <c r="F931" s="9"/>
      <c r="G931" s="9"/>
      <c r="H931" s="9"/>
      <c r="I931" s="9"/>
      <c r="J931" s="9"/>
      <c r="K931" s="9"/>
    </row>
    <row r="932" spans="1:11" hidden="1" x14ac:dyDescent="0.2">
      <c r="A932" s="9"/>
      <c r="B932" s="9"/>
      <c r="C932" s="9"/>
      <c r="D932" s="9"/>
      <c r="E932" s="9"/>
      <c r="F932" s="9"/>
      <c r="G932" s="9"/>
      <c r="H932" s="9"/>
      <c r="I932" s="9"/>
      <c r="J932" s="9"/>
      <c r="K932" s="9"/>
    </row>
    <row r="933" spans="1:11" hidden="1" x14ac:dyDescent="0.2">
      <c r="A933" s="9"/>
      <c r="B933" s="9"/>
      <c r="C933" s="9"/>
      <c r="D933" s="9"/>
      <c r="E933" s="9"/>
      <c r="F933" s="9"/>
      <c r="G933" s="9"/>
      <c r="H933" s="9"/>
      <c r="I933" s="9"/>
      <c r="J933" s="9"/>
      <c r="K933" s="9"/>
    </row>
    <row r="934" spans="1:11" hidden="1" x14ac:dyDescent="0.2">
      <c r="A934" s="9"/>
      <c r="B934" s="9"/>
      <c r="C934" s="9"/>
      <c r="D934" s="9"/>
      <c r="E934" s="9"/>
      <c r="F934" s="9"/>
      <c r="G934" s="9"/>
      <c r="H934" s="9"/>
      <c r="I934" s="9"/>
      <c r="J934" s="9"/>
      <c r="K934" s="9"/>
    </row>
    <row r="935" spans="1:11" hidden="1" x14ac:dyDescent="0.2">
      <c r="A935" s="9"/>
      <c r="B935" s="9"/>
      <c r="C935" s="9"/>
      <c r="D935" s="9"/>
      <c r="E935" s="9"/>
      <c r="F935" s="9"/>
      <c r="G935" s="9"/>
      <c r="H935" s="9"/>
      <c r="I935" s="9"/>
      <c r="J935" s="9"/>
      <c r="K935" s="9"/>
    </row>
    <row r="936" spans="1:11" hidden="1" x14ac:dyDescent="0.2">
      <c r="A936" s="9"/>
      <c r="B936" s="9"/>
      <c r="C936" s="9"/>
      <c r="D936" s="9"/>
      <c r="E936" s="9"/>
      <c r="F936" s="9"/>
      <c r="G936" s="9"/>
      <c r="H936" s="9"/>
      <c r="I936" s="9"/>
      <c r="J936" s="9"/>
      <c r="K936" s="9"/>
    </row>
    <row r="937" spans="1:11" hidden="1" x14ac:dyDescent="0.2">
      <c r="A937" s="9"/>
      <c r="B937" s="9"/>
      <c r="C937" s="9"/>
      <c r="D937" s="9"/>
      <c r="E937" s="9"/>
      <c r="F937" s="9"/>
      <c r="G937" s="9"/>
      <c r="H937" s="9"/>
      <c r="I937" s="9"/>
      <c r="J937" s="9"/>
      <c r="K937" s="9"/>
    </row>
    <row r="938" spans="1:11" hidden="1" x14ac:dyDescent="0.2">
      <c r="A938" s="9"/>
      <c r="B938" s="9"/>
      <c r="C938" s="9"/>
      <c r="D938" s="9"/>
      <c r="E938" s="9"/>
      <c r="F938" s="9"/>
      <c r="G938" s="9"/>
      <c r="H938" s="9"/>
      <c r="I938" s="9"/>
      <c r="J938" s="9"/>
      <c r="K938" s="9"/>
    </row>
    <row r="939" spans="1:11" hidden="1" x14ac:dyDescent="0.2">
      <c r="A939" s="9"/>
      <c r="B939" s="9"/>
      <c r="C939" s="9"/>
      <c r="D939" s="9"/>
      <c r="E939" s="9"/>
      <c r="F939" s="9"/>
      <c r="G939" s="9"/>
      <c r="H939" s="9"/>
      <c r="I939" s="9"/>
      <c r="J939" s="9"/>
      <c r="K939" s="9"/>
    </row>
    <row r="940" spans="1:11" hidden="1" x14ac:dyDescent="0.2">
      <c r="A940" s="9"/>
      <c r="B940" s="9"/>
      <c r="C940" s="9"/>
      <c r="D940" s="9"/>
      <c r="E940" s="9"/>
      <c r="F940" s="9"/>
      <c r="G940" s="9"/>
      <c r="H940" s="9"/>
      <c r="I940" s="9"/>
      <c r="J940" s="9"/>
      <c r="K940" s="9"/>
    </row>
    <row r="941" spans="1:11" hidden="1" x14ac:dyDescent="0.2">
      <c r="A941" s="9"/>
      <c r="B941" s="9"/>
      <c r="C941" s="9"/>
      <c r="D941" s="9"/>
      <c r="E941" s="9"/>
      <c r="F941" s="9"/>
      <c r="G941" s="9"/>
      <c r="H941" s="9"/>
      <c r="I941" s="9"/>
      <c r="J941" s="9"/>
      <c r="K941" s="9"/>
    </row>
    <row r="942" spans="1:11" hidden="1" x14ac:dyDescent="0.2">
      <c r="A942" s="9"/>
      <c r="B942" s="9"/>
      <c r="C942" s="9"/>
      <c r="D942" s="9"/>
      <c r="E942" s="9"/>
      <c r="F942" s="9"/>
      <c r="G942" s="9"/>
      <c r="H942" s="9"/>
      <c r="I942" s="9"/>
      <c r="J942" s="9"/>
      <c r="K942" s="9"/>
    </row>
    <row r="943" spans="1:11" hidden="1" x14ac:dyDescent="0.2">
      <c r="A943" s="9"/>
      <c r="B943" s="9"/>
      <c r="C943" s="9"/>
      <c r="D943" s="9"/>
      <c r="E943" s="9"/>
      <c r="F943" s="9"/>
      <c r="G943" s="9"/>
      <c r="H943" s="9"/>
      <c r="I943" s="9"/>
      <c r="J943" s="9"/>
      <c r="K943" s="9"/>
    </row>
    <row r="944" spans="1:11" hidden="1" x14ac:dyDescent="0.2">
      <c r="A944" s="9"/>
      <c r="B944" s="9"/>
      <c r="C944" s="9"/>
      <c r="D944" s="9"/>
      <c r="E944" s="9"/>
      <c r="F944" s="9"/>
      <c r="G944" s="9"/>
      <c r="H944" s="9"/>
      <c r="I944" s="9"/>
      <c r="J944" s="9"/>
      <c r="K944" s="9"/>
    </row>
    <row r="945" spans="1:11" hidden="1" x14ac:dyDescent="0.2">
      <c r="A945" s="9"/>
      <c r="B945" s="9"/>
      <c r="C945" s="9"/>
      <c r="D945" s="9"/>
      <c r="E945" s="9"/>
      <c r="F945" s="9"/>
      <c r="G945" s="9"/>
      <c r="H945" s="9"/>
      <c r="I945" s="9"/>
      <c r="J945" s="9"/>
      <c r="K945" s="9"/>
    </row>
    <row r="946" spans="1:11" hidden="1" x14ac:dyDescent="0.2">
      <c r="A946" s="9"/>
      <c r="B946" s="9"/>
      <c r="C946" s="9"/>
      <c r="D946" s="9"/>
      <c r="E946" s="9"/>
      <c r="F946" s="9"/>
      <c r="G946" s="9"/>
      <c r="H946" s="9"/>
      <c r="I946" s="9"/>
      <c r="J946" s="9"/>
      <c r="K946" s="9"/>
    </row>
    <row r="947" spans="1:11" hidden="1" x14ac:dyDescent="0.2">
      <c r="A947" s="9"/>
      <c r="B947" s="9"/>
      <c r="C947" s="9"/>
      <c r="D947" s="9"/>
      <c r="E947" s="9"/>
      <c r="F947" s="9"/>
      <c r="G947" s="9"/>
      <c r="H947" s="9"/>
      <c r="I947" s="9"/>
      <c r="J947" s="9"/>
      <c r="K947" s="9"/>
    </row>
    <row r="948" spans="1:11" hidden="1" x14ac:dyDescent="0.2">
      <c r="A948" s="9"/>
      <c r="B948" s="9"/>
      <c r="C948" s="9"/>
      <c r="D948" s="9"/>
      <c r="E948" s="9"/>
      <c r="F948" s="9"/>
      <c r="G948" s="9"/>
      <c r="H948" s="9"/>
      <c r="I948" s="9"/>
      <c r="J948" s="9"/>
      <c r="K948" s="9"/>
    </row>
    <row r="949" spans="1:11" hidden="1" x14ac:dyDescent="0.2">
      <c r="A949" s="9"/>
      <c r="B949" s="9"/>
      <c r="C949" s="9"/>
      <c r="D949" s="9"/>
      <c r="E949" s="9"/>
      <c r="F949" s="9"/>
      <c r="G949" s="9"/>
      <c r="H949" s="9"/>
      <c r="I949" s="9"/>
      <c r="J949" s="9"/>
      <c r="K949" s="9"/>
    </row>
    <row r="950" spans="1:11" hidden="1" x14ac:dyDescent="0.2">
      <c r="A950" s="9"/>
      <c r="B950" s="9"/>
      <c r="C950" s="9"/>
      <c r="D950" s="9"/>
      <c r="E950" s="9"/>
      <c r="F950" s="9"/>
      <c r="G950" s="9"/>
      <c r="H950" s="9"/>
      <c r="I950" s="9"/>
      <c r="J950" s="9"/>
      <c r="K950" s="9"/>
    </row>
    <row r="951" spans="1:11" hidden="1" x14ac:dyDescent="0.2">
      <c r="A951" s="9"/>
      <c r="B951" s="9"/>
      <c r="C951" s="9"/>
      <c r="D951" s="9"/>
      <c r="E951" s="9"/>
      <c r="F951" s="9"/>
      <c r="G951" s="9"/>
      <c r="H951" s="9"/>
      <c r="I951" s="9"/>
      <c r="J951" s="9"/>
      <c r="K951" s="9"/>
    </row>
    <row r="952" spans="1:11" hidden="1" x14ac:dyDescent="0.2">
      <c r="A952" s="9"/>
      <c r="B952" s="9"/>
      <c r="C952" s="9"/>
      <c r="D952" s="9"/>
      <c r="E952" s="9"/>
      <c r="F952" s="9"/>
      <c r="G952" s="9"/>
      <c r="H952" s="9"/>
      <c r="I952" s="9"/>
      <c r="J952" s="9"/>
      <c r="K952" s="9"/>
    </row>
    <row r="953" spans="1:11" hidden="1" x14ac:dyDescent="0.2">
      <c r="A953" s="9"/>
      <c r="B953" s="9"/>
      <c r="C953" s="9"/>
      <c r="D953" s="9"/>
      <c r="E953" s="9"/>
      <c r="F953" s="9"/>
      <c r="G953" s="9"/>
      <c r="H953" s="9"/>
      <c r="I953" s="9"/>
      <c r="J953" s="9"/>
      <c r="K953" s="9"/>
    </row>
    <row r="954" spans="1:11" hidden="1" x14ac:dyDescent="0.2">
      <c r="A954" s="9"/>
      <c r="B954" s="9"/>
      <c r="C954" s="9"/>
      <c r="D954" s="9"/>
      <c r="E954" s="9"/>
      <c r="F954" s="9"/>
      <c r="G954" s="9"/>
      <c r="H954" s="9"/>
      <c r="I954" s="9"/>
      <c r="J954" s="9"/>
      <c r="K954" s="9"/>
    </row>
    <row r="955" spans="1:11" hidden="1" x14ac:dyDescent="0.2">
      <c r="A955" s="9"/>
      <c r="B955" s="9"/>
      <c r="C955" s="9"/>
      <c r="D955" s="9"/>
      <c r="E955" s="9"/>
      <c r="F955" s="9"/>
      <c r="G955" s="9"/>
      <c r="H955" s="9"/>
      <c r="I955" s="9"/>
      <c r="J955" s="9"/>
      <c r="K955" s="9"/>
    </row>
    <row r="956" spans="1:11" hidden="1" x14ac:dyDescent="0.2">
      <c r="A956" s="9"/>
      <c r="B956" s="9"/>
      <c r="C956" s="9"/>
      <c r="D956" s="9"/>
      <c r="E956" s="9"/>
      <c r="F956" s="9"/>
      <c r="G956" s="9"/>
      <c r="H956" s="9"/>
      <c r="I956" s="9"/>
      <c r="J956" s="9"/>
      <c r="K956" s="9"/>
    </row>
    <row r="957" spans="1:11" hidden="1" x14ac:dyDescent="0.2">
      <c r="A957" s="9"/>
      <c r="B957" s="9"/>
      <c r="C957" s="9"/>
      <c r="D957" s="9"/>
      <c r="E957" s="9"/>
      <c r="F957" s="9"/>
      <c r="G957" s="9"/>
      <c r="H957" s="9"/>
      <c r="I957" s="9"/>
      <c r="J957" s="9"/>
      <c r="K957" s="9"/>
    </row>
    <row r="958" spans="1:11" hidden="1" x14ac:dyDescent="0.2">
      <c r="A958" s="9"/>
      <c r="B958" s="9"/>
      <c r="C958" s="9"/>
      <c r="D958" s="9"/>
      <c r="E958" s="9"/>
      <c r="F958" s="9"/>
      <c r="G958" s="9"/>
      <c r="H958" s="9"/>
      <c r="I958" s="9"/>
      <c r="J958" s="9"/>
      <c r="K958" s="9"/>
    </row>
    <row r="959" spans="1:11" hidden="1" x14ac:dyDescent="0.2">
      <c r="A959" s="9"/>
      <c r="B959" s="9"/>
      <c r="C959" s="9"/>
      <c r="D959" s="9"/>
      <c r="E959" s="9"/>
      <c r="F959" s="9"/>
      <c r="G959" s="9"/>
      <c r="H959" s="9"/>
      <c r="I959" s="9"/>
      <c r="J959" s="9"/>
      <c r="K959" s="9"/>
    </row>
    <row r="960" spans="1:11" hidden="1" x14ac:dyDescent="0.2">
      <c r="A960" s="9"/>
      <c r="B960" s="9"/>
      <c r="C960" s="9"/>
      <c r="D960" s="9"/>
      <c r="E960" s="9"/>
      <c r="F960" s="9"/>
      <c r="G960" s="9"/>
      <c r="H960" s="9"/>
      <c r="I960" s="9"/>
      <c r="J960" s="9"/>
      <c r="K960" s="9"/>
    </row>
    <row r="961" spans="1:11" hidden="1" x14ac:dyDescent="0.2">
      <c r="A961" s="9"/>
      <c r="B961" s="9"/>
      <c r="C961" s="9"/>
      <c r="D961" s="9"/>
      <c r="E961" s="9"/>
      <c r="F961" s="9"/>
      <c r="G961" s="9"/>
      <c r="H961" s="9"/>
      <c r="I961" s="9"/>
      <c r="J961" s="9"/>
      <c r="K961" s="9"/>
    </row>
    <row r="962" spans="1:11" hidden="1" x14ac:dyDescent="0.2">
      <c r="A962" s="9"/>
      <c r="B962" s="9"/>
      <c r="C962" s="9"/>
      <c r="D962" s="9"/>
      <c r="E962" s="9"/>
      <c r="F962" s="9"/>
      <c r="G962" s="9"/>
      <c r="H962" s="9"/>
      <c r="I962" s="9"/>
      <c r="J962" s="9"/>
      <c r="K962" s="9"/>
    </row>
  </sheetData>
  <sheetProtection algorithmName="SHA-512" hashValue="uZ/g2NXwAa1Jwl3nM3R72bFz5HoqyEIekXoNkcIebZqhuyBv5Jj9oRrLj4LVwxsompaI2kFbU+wbLZrOZ2Fywg==" saltValue="jTgezsf+CK9WRum+6u72Kw==" spinCount="100000" sheet="1" objects="1" scenarios="1"/>
  <autoFilter ref="A2:V333" xr:uid="{00000000-0009-0000-0000-00000B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START HERE</vt:lpstr>
      <vt:lpstr>Organization</vt:lpstr>
      <vt:lpstr>Product</vt:lpstr>
      <vt:lpstr>Infrastructure</vt:lpstr>
      <vt:lpstr>IT Accessibility</vt:lpstr>
      <vt:lpstr>Case-Specific</vt:lpstr>
      <vt:lpstr>AI</vt:lpstr>
      <vt:lpstr>Privacy</vt:lpstr>
      <vt:lpstr>Questions</vt:lpstr>
      <vt:lpstr>Auto Responses</vt:lpstr>
      <vt:lpstr>(backend scoring)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Acevedo, Matthew</cp:lastModifiedBy>
  <dcterms:created xsi:type="dcterms:W3CDTF">2024-11-11T16:57:18Z</dcterms:created>
  <dcterms:modified xsi:type="dcterms:W3CDTF">2026-10-11T12:00:00Z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0x01010010F2F0FEEB81044F92493B6491B07D68</vt:lpwstr>
  </property>
  <property fmtid="{D5CDD505-2E9C-101B-9397-08002B2CF9AE}" pid="3" name="MediaServiceImageTags">
    <vt:lpwstr/>
  </property>
</Properties>
</file>